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835" activeTab="1"/>
  </bookViews>
  <sheets>
    <sheet name="Anexa 1" sheetId="1" r:id="rId1"/>
    <sheet name="Anexa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<sst xmlns="http://schemas.openxmlformats.org/spreadsheetml/2006/main" count="379" uniqueCount="199">
  <si>
    <t xml:space="preserve">MINISTERUL DEZVOLTĂRII REGIONALE SI  ADMINISTRAŢIEI PUBLICE </t>
  </si>
  <si>
    <t>AGENŢIA NAŢIONALĂ PENTRU LOCUINŢE</t>
  </si>
  <si>
    <t xml:space="preserve">                    BUGETUL DE VENITURI ŞI CHELTUIELI </t>
  </si>
  <si>
    <t xml:space="preserve">             pe anul 2019</t>
  </si>
  <si>
    <t>I Credite de angajament ( CA)</t>
  </si>
  <si>
    <t>II Credite bugetare(CB)</t>
  </si>
  <si>
    <t>mii lei</t>
  </si>
  <si>
    <t>Cod</t>
  </si>
  <si>
    <t>Denumirea indicatorilor</t>
  </si>
  <si>
    <t>Execuţie 2013</t>
  </si>
  <si>
    <t>Program 2014</t>
  </si>
  <si>
    <t>Creşteri/      Descreşteri</t>
  </si>
  <si>
    <t>Influente</t>
  </si>
  <si>
    <t>CA/     CB</t>
  </si>
  <si>
    <t>BVC 2019</t>
  </si>
  <si>
    <t>BVC 2019  retinere 10%</t>
  </si>
  <si>
    <t>5=4/3*100</t>
  </si>
  <si>
    <t>TOTAL VENITURI</t>
  </si>
  <si>
    <t>I. VENITURI CURENTE</t>
  </si>
  <si>
    <t>C. VENITURI NEFISCALE</t>
  </si>
  <si>
    <t>C1. VENITURI DIN PROPRIETATE</t>
  </si>
  <si>
    <t>31.10</t>
  </si>
  <si>
    <t>Venituri din dobânzi</t>
  </si>
  <si>
    <t>31.10.03</t>
  </si>
  <si>
    <t>Alte venituri din dobanzi</t>
  </si>
  <si>
    <t>C2. VÂNZĂRI DE BUNURI ŞI SERVICII</t>
  </si>
  <si>
    <t>36.10</t>
  </si>
  <si>
    <t>Diverse venituri</t>
  </si>
  <si>
    <t>36.10.50</t>
  </si>
  <si>
    <t>Alte venituri</t>
  </si>
  <si>
    <t>II. VENITURI DIN CAPITAL</t>
  </si>
  <si>
    <t>39.10</t>
  </si>
  <si>
    <t>Venituri din valorificarea unor bunuri</t>
  </si>
  <si>
    <t>39.10.01</t>
  </si>
  <si>
    <t>Venituri din valorificarea unor bunuri ale instituţiilor publice</t>
  </si>
  <si>
    <t>IV.  SUBVENŢII</t>
  </si>
  <si>
    <t>42.10</t>
  </si>
  <si>
    <t>Subvenţii  de la bugetul de stat</t>
  </si>
  <si>
    <t>42.10.56</t>
  </si>
  <si>
    <t>Subvenţii pentru construcţia de locuinţe prin ANL</t>
  </si>
  <si>
    <t>din care: Sume de  la bugetul de stat  - reprezentând cota de  5%</t>
  </si>
  <si>
    <t>TOTAL CHELTUIELI</t>
  </si>
  <si>
    <t>I</t>
  </si>
  <si>
    <t>II</t>
  </si>
  <si>
    <t>70.10</t>
  </si>
  <si>
    <t>Capitolul  LOCUINŢE, SERVICII ŞI DEZVOLTARE PUBLICĂ</t>
  </si>
  <si>
    <t>01</t>
  </si>
  <si>
    <t>CHELTUIELI CURENTE</t>
  </si>
  <si>
    <t xml:space="preserve">TITLUL I CHELTUIELI DE PERSONAL  </t>
  </si>
  <si>
    <t>10.01</t>
  </si>
  <si>
    <t>Cheltuieli salariale în bani</t>
  </si>
  <si>
    <t>10.01.01</t>
  </si>
  <si>
    <t>Salarii de bază</t>
  </si>
  <si>
    <t>10.01.05</t>
  </si>
  <si>
    <t>Sporuri pentru conditii de munca</t>
  </si>
  <si>
    <t>10.01.12</t>
  </si>
  <si>
    <t>Indemnizaţii plătite unor persoane din afara unităţii</t>
  </si>
  <si>
    <t>10.01.13</t>
  </si>
  <si>
    <t>Drepturi de delegare</t>
  </si>
  <si>
    <t>10.01.17</t>
  </si>
  <si>
    <t>Indemnizatie de hrana</t>
  </si>
  <si>
    <t>10.02</t>
  </si>
  <si>
    <t>Cheltuieli salariale în natură</t>
  </si>
  <si>
    <t>10.02.06</t>
  </si>
  <si>
    <t>Vauchere de vacanta</t>
  </si>
  <si>
    <t>10.03</t>
  </si>
  <si>
    <t>Contribuţii</t>
  </si>
  <si>
    <t>10.03.01</t>
  </si>
  <si>
    <t>Contribuţii de asigurări sociale de stat</t>
  </si>
  <si>
    <t>10.03.02</t>
  </si>
  <si>
    <t>Contribuţii de asigurări de şomaj</t>
  </si>
  <si>
    <t>10.03.03</t>
  </si>
  <si>
    <t>Contribuţii de asigurări sociale de sănătate</t>
  </si>
  <si>
    <t>10.03.04</t>
  </si>
  <si>
    <t>Contribuţii de asigurări pentru accidente de muncă şi boli profesionale</t>
  </si>
  <si>
    <t>10.03.06</t>
  </si>
  <si>
    <t>Contribuţii pentru concedii şi indemnizaţii</t>
  </si>
  <si>
    <t>10.03.07</t>
  </si>
  <si>
    <t>Contributie asiguratorie pentru munca</t>
  </si>
  <si>
    <t xml:space="preserve">TITLUL II BUNURI ŞI SERVICII </t>
  </si>
  <si>
    <t>20.01</t>
  </si>
  <si>
    <t>Bunuri şi servicii</t>
  </si>
  <si>
    <t>20.01.01</t>
  </si>
  <si>
    <t>Furnituri birou</t>
  </si>
  <si>
    <t>20.01.02</t>
  </si>
  <si>
    <t>Materiale pentru curăţenie</t>
  </si>
  <si>
    <t>20.01.03</t>
  </si>
  <si>
    <t>Încălzit, iluminat şi forţă motrică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</si>
  <si>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</si>
  <si>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</si>
  <si>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</si>
  <si>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</si>
  <si>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</si>
  <si>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</si>
  <si>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20.01.07</t>
  </si>
  <si>
    <t>Transport</t>
  </si>
  <si>
    <t>20.01.08</t>
  </si>
  <si>
    <t>Poştă, telecomunicaţii, radio, tv, internet</t>
  </si>
  <si>
    <t>20.01.09</t>
  </si>
  <si>
    <t>Materiale şi prestări de servicii cu caracter funcţional</t>
  </si>
  <si>
    <t>20.01.30</t>
  </si>
  <si>
    <t>Alte bunuri şi servicii pentru întreţinere şi funcţionare</t>
  </si>
  <si>
    <t>20.02</t>
  </si>
  <si>
    <t>Reparaţii curente</t>
  </si>
  <si>
    <t>20.04</t>
  </si>
  <si>
    <t>Medicamente si materiale sanitare</t>
  </si>
  <si>
    <t>20.04.01</t>
  </si>
  <si>
    <t>Medicamente</t>
  </si>
  <si>
    <t>20.04.02</t>
  </si>
  <si>
    <t>Materiale sanitare</t>
  </si>
  <si>
    <t>20.05</t>
  </si>
  <si>
    <t>Bunuri de natura obiectelor de inventar</t>
  </si>
  <si>
    <t>20.05.01</t>
  </si>
  <si>
    <t>Uniforme şi echipament</t>
  </si>
  <si>
    <t>20.05.03</t>
  </si>
  <si>
    <t>Lenjerie şi accesorii de pat</t>
  </si>
  <si>
    <t>20.05.30</t>
  </si>
  <si>
    <t>Alte obiecte de inventar</t>
  </si>
  <si>
    <t>20.06</t>
  </si>
  <si>
    <t>Deplasări, detaşări, transferări</t>
  </si>
  <si>
    <t>20.06.01</t>
  </si>
  <si>
    <t>Deplasări interne, detaşări, transferări</t>
  </si>
  <si>
    <t>20.06.02</t>
  </si>
  <si>
    <t>Deplasări în străinătate</t>
  </si>
  <si>
    <t>20.12</t>
  </si>
  <si>
    <t>Consultanţă şi expertiză</t>
  </si>
  <si>
    <t>20.13</t>
  </si>
  <si>
    <t>Pregătire profesională</t>
  </si>
  <si>
    <t>20.14</t>
  </si>
  <si>
    <t>Protectia muncii</t>
  </si>
  <si>
    <t>20.24</t>
  </si>
  <si>
    <t>Comisioane şi alte costuri aferente împrumuturilor</t>
  </si>
  <si>
    <t>20.24.02</t>
  </si>
  <si>
    <t>Comisioane şi alte costuri aferente împrumuturilor interne</t>
  </si>
  <si>
    <t>20.25</t>
  </si>
  <si>
    <t xml:space="preserve">Cheltuieli judiciare si extrajudiciare </t>
  </si>
  <si>
    <t>20.30</t>
  </si>
  <si>
    <t>Alte cheltuieli</t>
  </si>
  <si>
    <t>20.30.01</t>
  </si>
  <si>
    <t>Reclama si publicitate</t>
  </si>
  <si>
    <t>20.30.02</t>
  </si>
  <si>
    <t>Protocol şi reprezentare</t>
  </si>
  <si>
    <t>20.30.04</t>
  </si>
  <si>
    <t>Chirii</t>
  </si>
  <si>
    <t>20.30.30</t>
  </si>
  <si>
    <t>Alte cheltuieli cu bunuri şi servicii</t>
  </si>
  <si>
    <t>59</t>
  </si>
  <si>
    <t>TITLU XI - ALTE CHELTUIEI</t>
  </si>
  <si>
    <t>59.17</t>
  </si>
  <si>
    <t>Despagubiri civile</t>
  </si>
  <si>
    <t>59.40</t>
  </si>
  <si>
    <t>Sume aferente persoanelor cu handicap neincadrate</t>
  </si>
  <si>
    <t>65</t>
  </si>
  <si>
    <t>TITLUL XII -CHELTUIELI AFERENTE PROGRAMELOR CU FINANTARE RAMBURSABILA</t>
  </si>
  <si>
    <t>65.01</t>
  </si>
  <si>
    <t>Cheltuieli aferente programelor cu finantare rambursabila</t>
  </si>
  <si>
    <t xml:space="preserve">  - Constructii locuinte tineri prin ANL</t>
  </si>
  <si>
    <t xml:space="preserve"> CHELTUIELI DE CAPITAL</t>
  </si>
  <si>
    <t>TITLUL XIII ACTIVE NEFINANCIARE</t>
  </si>
  <si>
    <t>71.01</t>
  </si>
  <si>
    <t>Active fixe</t>
  </si>
  <si>
    <t>71.01.01</t>
  </si>
  <si>
    <t>Constructii</t>
  </si>
  <si>
    <t>71.01.02</t>
  </si>
  <si>
    <t>Maşini,echipamente şi mijloace de transport</t>
  </si>
  <si>
    <t>71.01.03</t>
  </si>
  <si>
    <t>Mobilier, aparatura birotica si alte active corporale</t>
  </si>
  <si>
    <t>71.01.30</t>
  </si>
  <si>
    <t>Alte active fixe</t>
  </si>
  <si>
    <t>70.10.03</t>
  </si>
  <si>
    <t>Locuinte</t>
  </si>
  <si>
    <t>70.10.03.01</t>
  </si>
  <si>
    <t>Dezvoltarea sistemului de locuinte</t>
  </si>
  <si>
    <t>70.10.03.30</t>
  </si>
  <si>
    <t>Alte cheltuieli in domeniul locuintelor</t>
  </si>
  <si>
    <t>EXCEDENT/DEFICIT ANUL CURENT</t>
  </si>
  <si>
    <t>EXCEDENT/DEFICIT ANII PRECEDENŢI</t>
  </si>
  <si>
    <t xml:space="preserve">                Director General</t>
  </si>
  <si>
    <t xml:space="preserve">     Andrei Cosmin Turcanu</t>
  </si>
  <si>
    <t xml:space="preserve">              Director Economic</t>
  </si>
  <si>
    <t xml:space="preserve">                 Nicolae Chiriac</t>
  </si>
  <si>
    <t xml:space="preserve">                                                                                      Anexa 2</t>
  </si>
  <si>
    <t xml:space="preserve">                           Sume alocate de la bugetul de stat </t>
  </si>
  <si>
    <t xml:space="preserve">         pentru programe de  constructii de locuinte</t>
  </si>
  <si>
    <t>II Credie bugetare(CB)</t>
  </si>
  <si>
    <t>CA/CB</t>
  </si>
  <si>
    <t>BVC 2019 retinere 10%</t>
  </si>
  <si>
    <t>Sume aferente programelor cu finanţare rambursabilă</t>
  </si>
  <si>
    <t>din care: Sume de  la bugetul de stat - reprezentând cota de 5%</t>
  </si>
  <si>
    <t>TITLUL XI  CHELTUIELI AFERENTE PROGRAMELOR CU FINANŢARE RAMBURSABILĂ</t>
  </si>
  <si>
    <t>Cheltuieli aferente programelor cu finanţare rambursabilă</t>
  </si>
  <si>
    <t>70</t>
  </si>
  <si>
    <t>CHELTUIELI DE CAPITAL</t>
  </si>
  <si>
    <t>71</t>
  </si>
  <si>
    <t xml:space="preserve">Construcţii </t>
  </si>
  <si>
    <t xml:space="preserve">                 Director General</t>
  </si>
  <si>
    <t xml:space="preserve">                                   Andrei Cosmin Turcanu</t>
  </si>
  <si>
    <t xml:space="preserve">                                Director Economic</t>
  </si>
  <si>
    <t xml:space="preserve">                                               Nicolae Chiriac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</si>
</sst>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55" applyFont="1" applyFill="1" applyBorder="1" applyAlignment="1">
      <alignment horizontal="left" vertical="center" wrapText="1"/>
      <protection/>
    </xf>
    <xf numFmtId="0" fontId="16" fillId="0" borderId="0" xfId="55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6" fillId="0" borderId="0" xfId="56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16" fillId="0" borderId="0" xfId="55" applyFont="1" applyFill="1" applyAlignment="1">
      <alignment horizontal="left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3" fontId="16" fillId="0" borderId="0" xfId="0" applyNumberFormat="1" applyFont="1" applyBorder="1" applyAlignment="1">
      <alignment horizontal="right" vertical="center"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wrapText="1"/>
    </xf>
    <xf numFmtId="3" fontId="36" fillId="0" borderId="12" xfId="0" applyNumberFormat="1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49" fontId="1" fillId="0" borderId="14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left" vertical="center" wrapText="1"/>
      <protection/>
    </xf>
    <xf numFmtId="3" fontId="16" fillId="0" borderId="15" xfId="55" applyNumberFormat="1" applyFont="1" applyFill="1" applyBorder="1" applyAlignment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 wrapText="1"/>
    </xf>
    <xf numFmtId="49" fontId="16" fillId="0" borderId="14" xfId="55" applyNumberFormat="1" applyFont="1" applyFill="1" applyBorder="1" applyAlignment="1">
      <alignment horizontal="center" vertical="center"/>
      <protection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" fillId="0" borderId="15" xfId="55" applyFont="1" applyFill="1" applyBorder="1" applyAlignment="1">
      <alignment horizontal="left" vertical="center" wrapText="1"/>
      <protection/>
    </xf>
    <xf numFmtId="3" fontId="1" fillId="0" borderId="15" xfId="55" applyNumberFormat="1" applyFont="1" applyFill="1" applyBorder="1" applyAlignment="1">
      <alignment horizontal="center" vertical="center" wrapText="1"/>
      <protection/>
    </xf>
    <xf numFmtId="3" fontId="1" fillId="0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16" fillId="33" borderId="14" xfId="55" applyNumberFormat="1" applyFont="1" applyFill="1" applyBorder="1" applyAlignment="1">
      <alignment horizontal="center" vertical="center"/>
      <protection/>
    </xf>
    <xf numFmtId="0" fontId="16" fillId="33" borderId="15" xfId="55" applyFont="1" applyFill="1" applyBorder="1" applyAlignment="1">
      <alignment horizontal="left" vertical="center" wrapText="1"/>
      <protection/>
    </xf>
    <xf numFmtId="3" fontId="16" fillId="33" borderId="15" xfId="55" applyNumberFormat="1" applyFont="1" applyFill="1" applyBorder="1" applyAlignment="1">
      <alignment horizontal="center" vertical="center" wrapText="1"/>
      <protection/>
    </xf>
    <xf numFmtId="3" fontId="1" fillId="33" borderId="15" xfId="0" applyNumberFormat="1" applyFont="1" applyFill="1" applyBorder="1" applyAlignment="1">
      <alignment horizontal="center" vertical="center" wrapText="1"/>
    </xf>
    <xf numFmtId="3" fontId="1" fillId="33" borderId="15" xfId="55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55" applyNumberFormat="1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left" vertical="center" wrapText="1"/>
      <protection/>
    </xf>
    <xf numFmtId="49" fontId="16" fillId="0" borderId="14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left" vertical="center" wrapText="1"/>
      <protection/>
    </xf>
    <xf numFmtId="0" fontId="20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49" fontId="16" fillId="0" borderId="15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Fill="1" applyBorder="1" applyAlignment="1">
      <alignment horizontal="center" vertical="center"/>
      <protection/>
    </xf>
    <xf numFmtId="49" fontId="1" fillId="0" borderId="18" xfId="55" applyNumberFormat="1" applyFont="1" applyFill="1" applyBorder="1" applyAlignment="1">
      <alignment horizontal="center" vertical="center"/>
      <protection/>
    </xf>
    <xf numFmtId="0" fontId="16" fillId="0" borderId="19" xfId="55" applyFont="1" applyFill="1" applyBorder="1" applyAlignment="1">
      <alignment horizontal="left" vertical="center" wrapText="1"/>
      <protection/>
    </xf>
    <xf numFmtId="3" fontId="1" fillId="0" borderId="19" xfId="0" applyNumberFormat="1" applyFont="1" applyFill="1" applyBorder="1" applyAlignment="1">
      <alignment horizontal="center" vertical="center" wrapText="1"/>
    </xf>
    <xf numFmtId="3" fontId="16" fillId="0" borderId="19" xfId="55" applyNumberFormat="1" applyFont="1" applyFill="1" applyBorder="1" applyAlignment="1">
      <alignment horizontal="center" vertical="center" wrapText="1"/>
      <protection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49" fontId="1" fillId="0" borderId="0" xfId="55" applyNumberFormat="1" applyFont="1" applyFill="1" applyAlignment="1">
      <alignment horizontal="center" vertical="center"/>
      <protection/>
    </xf>
    <xf numFmtId="3" fontId="1" fillId="0" borderId="0" xfId="0" applyNumberFormat="1" applyFont="1" applyFill="1" applyAlignment="1">
      <alignment horizontal="center" vertical="center" wrapText="1"/>
    </xf>
    <xf numFmtId="3" fontId="16" fillId="0" borderId="0" xfId="55" applyNumberFormat="1" applyFont="1" applyFill="1" applyAlignment="1">
      <alignment horizontal="center" vertical="center" wrapText="1"/>
      <protection/>
    </xf>
    <xf numFmtId="3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wrapText="1"/>
    </xf>
    <xf numFmtId="3" fontId="36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55" applyFont="1" applyFill="1" applyAlignment="1">
      <alignment vertical="center"/>
      <protection/>
    </xf>
    <xf numFmtId="0" fontId="16" fillId="0" borderId="0" xfId="55" applyFont="1" applyFill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3" fontId="36" fillId="0" borderId="13" xfId="0" applyNumberFormat="1" applyFont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16" fillId="0" borderId="15" xfId="55" applyFont="1" applyFill="1" applyBorder="1" applyAlignment="1">
      <alignment horizontal="center" vertical="center" wrapText="1"/>
      <protection/>
    </xf>
    <xf numFmtId="3" fontId="16" fillId="0" borderId="17" xfId="0" applyNumberFormat="1" applyFont="1" applyBorder="1" applyAlignment="1">
      <alignment horizontal="right" vertical="center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/>
    </xf>
    <xf numFmtId="3" fontId="16" fillId="33" borderId="17" xfId="55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Border="1" applyAlignment="1">
      <alignment/>
    </xf>
    <xf numFmtId="3" fontId="1" fillId="33" borderId="17" xfId="55" applyNumberFormat="1" applyFont="1" applyFill="1" applyBorder="1" applyAlignment="1">
      <alignment horizontal="right" vertical="center" wrapText="1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07"/>
  <sheetViews>
    <sheetView zoomScalePageLayoutView="0" workbookViewId="0" topLeftCell="A1">
      <selection activeCell="A1" sqref="A1:IV65536"/>
    </sheetView>
  </sheetViews>
  <sheetFormatPr defaultColWidth="8.7109375" defaultRowHeight="15"/>
  <cols>
    <col min="1" max="1" width="8.7109375" style="1" customWidth="1"/>
    <col min="2" max="2" width="9.140625" style="1" customWidth="1"/>
    <col min="3" max="3" width="30.00390625" style="87" customWidth="1"/>
    <col min="4" max="7" width="0" style="1" hidden="1" customWidth="1"/>
    <col min="8" max="8" width="5.8515625" style="1" customWidth="1"/>
    <col min="9" max="9" width="8.140625" style="8" hidden="1" customWidth="1"/>
    <col min="10" max="10" width="8.28125" style="8" customWidth="1"/>
    <col min="11" max="11" width="12.28125" style="9" customWidth="1"/>
    <col min="12" max="41" width="8.7109375" style="1" customWidth="1"/>
    <col min="42" max="42" width="10.28125" style="1" customWidth="1"/>
    <col min="43" max="43" width="44.28125" style="1" customWidth="1"/>
    <col min="44" max="47" width="0" style="1" hidden="1" customWidth="1"/>
    <col min="48" max="49" width="10.28125" style="1" customWidth="1"/>
    <col min="50" max="50" width="12.00390625" style="1" customWidth="1"/>
    <col min="51" max="51" width="12.421875" style="1" customWidth="1"/>
    <col min="52" max="52" width="11.7109375" style="1" customWidth="1"/>
    <col min="53" max="53" width="12.00390625" style="1" customWidth="1"/>
    <col min="54" max="54" width="12.8515625" style="1" customWidth="1"/>
    <col min="55" max="55" width="15.421875" style="1" customWidth="1"/>
    <col min="56" max="56" width="8.7109375" style="1" customWidth="1"/>
    <col min="57" max="57" width="11.8515625" style="1" customWidth="1"/>
    <col min="58" max="16384" width="8.7109375" style="1" customWidth="1"/>
  </cols>
  <sheetData>
    <row r="1" spans="2:8" ht="15">
      <c r="B1" s="2" t="s">
        <v>0</v>
      </c>
      <c r="C1" s="3"/>
      <c r="D1" s="4"/>
      <c r="E1" s="5"/>
      <c r="F1" s="6"/>
      <c r="G1" s="7"/>
      <c r="H1" s="7"/>
    </row>
    <row r="2" spans="2:8" ht="15">
      <c r="B2" s="2"/>
      <c r="C2" s="3"/>
      <c r="D2" s="4"/>
      <c r="E2" s="5"/>
      <c r="F2" s="6"/>
      <c r="G2" s="7"/>
      <c r="H2" s="7"/>
    </row>
    <row r="3" spans="2:8" ht="15">
      <c r="B3" s="2" t="s">
        <v>1</v>
      </c>
      <c r="C3" s="10"/>
      <c r="D3" s="11"/>
      <c r="E3" s="12"/>
      <c r="F3" s="13"/>
      <c r="G3" s="7"/>
      <c r="H3" s="7"/>
    </row>
    <row r="4" spans="2:8" ht="15">
      <c r="B4" s="2"/>
      <c r="C4" s="10"/>
      <c r="D4" s="11"/>
      <c r="E4" s="12"/>
      <c r="F4" s="13"/>
      <c r="G4" s="7"/>
      <c r="H4" s="7"/>
    </row>
    <row r="5" spans="2:8" ht="15">
      <c r="B5" s="2"/>
      <c r="C5" s="10"/>
      <c r="D5" s="11"/>
      <c r="E5" s="12"/>
      <c r="F5" s="13"/>
      <c r="G5" s="7"/>
      <c r="H5" s="7"/>
    </row>
    <row r="6" spans="2:8" ht="15">
      <c r="B6" s="14" t="s">
        <v>2</v>
      </c>
      <c r="C6" s="14"/>
      <c r="D6" s="14"/>
      <c r="E6" s="14"/>
      <c r="F6" s="14"/>
      <c r="G6" s="7"/>
      <c r="H6" s="7"/>
    </row>
    <row r="7" spans="2:8" ht="15.75">
      <c r="B7" s="15" t="s">
        <v>3</v>
      </c>
      <c r="C7" s="15"/>
      <c r="D7" s="15"/>
      <c r="E7" s="15"/>
      <c r="F7" s="15"/>
      <c r="G7" s="7"/>
      <c r="H7" s="7"/>
    </row>
    <row r="8" spans="2:8" ht="15.75">
      <c r="B8" s="16"/>
      <c r="C8" s="16"/>
      <c r="D8" s="16"/>
      <c r="E8" s="16"/>
      <c r="F8" s="16"/>
      <c r="G8" s="7"/>
      <c r="H8" s="7"/>
    </row>
    <row r="9" spans="2:8" ht="15.75">
      <c r="B9" s="16"/>
      <c r="C9" s="16"/>
      <c r="D9" s="16"/>
      <c r="E9" s="16"/>
      <c r="F9" s="16"/>
      <c r="G9" s="7"/>
      <c r="H9" s="7"/>
    </row>
    <row r="10" spans="2:8" ht="15.75">
      <c r="B10" s="16"/>
      <c r="C10" s="17" t="s">
        <v>4</v>
      </c>
      <c r="D10" s="16"/>
      <c r="E10" s="16"/>
      <c r="F10" s="16"/>
      <c r="G10" s="7"/>
      <c r="H10" s="7"/>
    </row>
    <row r="11" spans="2:10" ht="15.75" thickBot="1">
      <c r="B11" s="18"/>
      <c r="C11" s="17" t="s">
        <v>5</v>
      </c>
      <c r="D11" s="19"/>
      <c r="E11" s="19"/>
      <c r="F11" s="13"/>
      <c r="G11" s="7"/>
      <c r="H11" s="7"/>
      <c r="I11" s="20"/>
      <c r="J11" s="20" t="s">
        <v>6</v>
      </c>
    </row>
    <row r="12" spans="2:11" ht="57.75" customHeight="1">
      <c r="B12" s="21" t="s">
        <v>7</v>
      </c>
      <c r="C12" s="22" t="s">
        <v>8</v>
      </c>
      <c r="D12" s="22" t="s">
        <v>9</v>
      </c>
      <c r="E12" s="22" t="s">
        <v>10</v>
      </c>
      <c r="F12" s="23" t="s">
        <v>11</v>
      </c>
      <c r="G12" s="22" t="s">
        <v>12</v>
      </c>
      <c r="H12" s="22" t="s">
        <v>13</v>
      </c>
      <c r="I12" s="24" t="s">
        <v>14</v>
      </c>
      <c r="J12" s="25" t="s">
        <v>15</v>
      </c>
      <c r="K12" s="26"/>
    </row>
    <row r="13" spans="2:11" s="27" customFormat="1" ht="15">
      <c r="B13" s="28">
        <v>1</v>
      </c>
      <c r="C13" s="29">
        <v>2</v>
      </c>
      <c r="D13" s="30">
        <v>3</v>
      </c>
      <c r="E13" s="30">
        <v>3</v>
      </c>
      <c r="F13" s="31" t="s">
        <v>16</v>
      </c>
      <c r="G13" s="31"/>
      <c r="H13" s="31">
        <v>3</v>
      </c>
      <c r="I13" s="32">
        <v>6</v>
      </c>
      <c r="J13" s="33">
        <v>7</v>
      </c>
      <c r="K13" s="34"/>
    </row>
    <row r="14" spans="2:11" ht="15">
      <c r="B14" s="35"/>
      <c r="C14" s="36" t="s">
        <v>17</v>
      </c>
      <c r="D14" s="37" t="e">
        <f>D15+D23+D26</f>
        <v>#REF!</v>
      </c>
      <c r="E14" s="37" t="e">
        <f>E15+E23+E26</f>
        <v>#REF!</v>
      </c>
      <c r="F14" s="38" t="e">
        <f aca="true" t="shared" si="0" ref="F14:F28">E14/D14*100</f>
        <v>#REF!</v>
      </c>
      <c r="G14" s="39" t="e">
        <f>#REF!-E14</f>
        <v>#REF!</v>
      </c>
      <c r="H14" s="39"/>
      <c r="I14" s="40">
        <f>I15+I24+I26</f>
        <v>163944</v>
      </c>
      <c r="J14" s="41">
        <f>J15+J24+J26</f>
        <v>160096</v>
      </c>
      <c r="K14" s="1"/>
    </row>
    <row r="15" spans="2:11" ht="15">
      <c r="B15" s="35"/>
      <c r="C15" s="36" t="s">
        <v>18</v>
      </c>
      <c r="D15" s="37">
        <f>D16</f>
        <v>23058</v>
      </c>
      <c r="E15" s="37">
        <f>E16</f>
        <v>16559</v>
      </c>
      <c r="F15" s="38">
        <f t="shared" si="0"/>
        <v>71.81455460143985</v>
      </c>
      <c r="G15" s="42"/>
      <c r="H15" s="42"/>
      <c r="I15" s="40">
        <f>I16</f>
        <v>16854</v>
      </c>
      <c r="J15" s="41">
        <f>J16</f>
        <v>16706</v>
      </c>
      <c r="K15" s="1"/>
    </row>
    <row r="16" spans="2:11" ht="15">
      <c r="B16" s="35"/>
      <c r="C16" s="36" t="s">
        <v>19</v>
      </c>
      <c r="D16" s="37">
        <f>D17+D20</f>
        <v>23058</v>
      </c>
      <c r="E16" s="37">
        <f>E17+E20</f>
        <v>16559</v>
      </c>
      <c r="F16" s="38">
        <f t="shared" si="0"/>
        <v>71.81455460143985</v>
      </c>
      <c r="G16" s="42"/>
      <c r="H16" s="42"/>
      <c r="I16" s="40">
        <f>I17+I20</f>
        <v>16854</v>
      </c>
      <c r="J16" s="41">
        <f>J17+J20</f>
        <v>16706</v>
      </c>
      <c r="K16" s="1"/>
    </row>
    <row r="17" spans="2:11" ht="15">
      <c r="B17" s="35"/>
      <c r="C17" s="36" t="s">
        <v>20</v>
      </c>
      <c r="D17" s="37">
        <f>D18</f>
        <v>17979</v>
      </c>
      <c r="E17" s="37">
        <f>E18</f>
        <v>11630</v>
      </c>
      <c r="F17" s="38">
        <f t="shared" si="0"/>
        <v>64.68657878636186</v>
      </c>
      <c r="G17" s="42"/>
      <c r="H17" s="42"/>
      <c r="I17" s="40">
        <f>I18</f>
        <v>6075</v>
      </c>
      <c r="J17" s="41">
        <f>J18</f>
        <v>6075</v>
      </c>
      <c r="K17" s="1"/>
    </row>
    <row r="18" spans="2:11" ht="15">
      <c r="B18" s="43" t="s">
        <v>21</v>
      </c>
      <c r="C18" s="36" t="s">
        <v>22</v>
      </c>
      <c r="D18" s="37">
        <f>D19</f>
        <v>17979</v>
      </c>
      <c r="E18" s="37">
        <f>E19</f>
        <v>11630</v>
      </c>
      <c r="F18" s="38">
        <f t="shared" si="0"/>
        <v>64.68657878636186</v>
      </c>
      <c r="G18" s="42"/>
      <c r="H18" s="42"/>
      <c r="I18" s="44">
        <f>I19</f>
        <v>6075</v>
      </c>
      <c r="J18" s="45">
        <f>J19</f>
        <v>6075</v>
      </c>
      <c r="K18" s="1"/>
    </row>
    <row r="19" spans="2:11" ht="15">
      <c r="B19" s="35" t="s">
        <v>23</v>
      </c>
      <c r="C19" s="46" t="s">
        <v>24</v>
      </c>
      <c r="D19" s="47">
        <v>17979</v>
      </c>
      <c r="E19" s="47">
        <v>11630</v>
      </c>
      <c r="F19" s="48">
        <f t="shared" si="0"/>
        <v>64.68657878636186</v>
      </c>
      <c r="G19" s="42"/>
      <c r="H19" s="42"/>
      <c r="I19" s="44">
        <v>6075</v>
      </c>
      <c r="J19" s="45">
        <v>6075</v>
      </c>
      <c r="K19" s="1"/>
    </row>
    <row r="20" spans="2:11" ht="30">
      <c r="B20" s="35"/>
      <c r="C20" s="36" t="s">
        <v>25</v>
      </c>
      <c r="D20" s="37">
        <f>D21</f>
        <v>5079</v>
      </c>
      <c r="E20" s="37">
        <f>E21</f>
        <v>4929</v>
      </c>
      <c r="F20" s="38">
        <f t="shared" si="0"/>
        <v>97.04666272888363</v>
      </c>
      <c r="G20" s="42"/>
      <c r="H20" s="42"/>
      <c r="I20" s="40">
        <f>I21</f>
        <v>10779</v>
      </c>
      <c r="J20" s="41">
        <f>J21</f>
        <v>10631</v>
      </c>
      <c r="K20" s="1"/>
    </row>
    <row r="21" spans="2:11" ht="15">
      <c r="B21" s="43" t="s">
        <v>26</v>
      </c>
      <c r="C21" s="36" t="s">
        <v>27</v>
      </c>
      <c r="D21" s="47">
        <f>D22</f>
        <v>5079</v>
      </c>
      <c r="E21" s="47">
        <f>E22</f>
        <v>4929</v>
      </c>
      <c r="F21" s="48">
        <f t="shared" si="0"/>
        <v>97.04666272888363</v>
      </c>
      <c r="G21" s="42"/>
      <c r="H21" s="42"/>
      <c r="I21" s="44">
        <f>I22</f>
        <v>10779</v>
      </c>
      <c r="J21" s="45">
        <f>J22</f>
        <v>10631</v>
      </c>
      <c r="K21" s="1"/>
    </row>
    <row r="22" spans="2:11" ht="15">
      <c r="B22" s="35" t="s">
        <v>28</v>
      </c>
      <c r="C22" s="46" t="s">
        <v>29</v>
      </c>
      <c r="D22" s="47">
        <v>5079</v>
      </c>
      <c r="E22" s="47">
        <v>4929</v>
      </c>
      <c r="F22" s="48">
        <f t="shared" si="0"/>
        <v>97.04666272888363</v>
      </c>
      <c r="G22" s="42"/>
      <c r="H22" s="42"/>
      <c r="I22" s="44">
        <v>10779</v>
      </c>
      <c r="J22" s="45">
        <v>10631</v>
      </c>
      <c r="K22" s="1"/>
    </row>
    <row r="23" spans="2:11" ht="15">
      <c r="B23" s="35"/>
      <c r="C23" s="36" t="s">
        <v>30</v>
      </c>
      <c r="D23" s="37">
        <f>D24</f>
        <v>20864</v>
      </c>
      <c r="E23" s="37">
        <f>E24</f>
        <v>50613</v>
      </c>
      <c r="F23" s="38">
        <f t="shared" si="0"/>
        <v>242.5853144171779</v>
      </c>
      <c r="G23" s="42"/>
      <c r="H23" s="42"/>
      <c r="I23" s="40">
        <f>I24</f>
        <v>80090</v>
      </c>
      <c r="J23" s="41">
        <f>J24</f>
        <v>80090</v>
      </c>
      <c r="K23" s="1"/>
    </row>
    <row r="24" spans="2:11" ht="30">
      <c r="B24" s="43" t="s">
        <v>31</v>
      </c>
      <c r="C24" s="36" t="s">
        <v>32</v>
      </c>
      <c r="D24" s="37">
        <f>D25</f>
        <v>20864</v>
      </c>
      <c r="E24" s="37">
        <f>E25</f>
        <v>50613</v>
      </c>
      <c r="F24" s="38">
        <f t="shared" si="0"/>
        <v>242.5853144171779</v>
      </c>
      <c r="G24" s="42"/>
      <c r="H24" s="42"/>
      <c r="I24" s="40">
        <f>I25</f>
        <v>80090</v>
      </c>
      <c r="J24" s="41">
        <f>J25</f>
        <v>80090</v>
      </c>
      <c r="K24" s="1"/>
    </row>
    <row r="25" spans="2:11" ht="30.75" customHeight="1">
      <c r="B25" s="35" t="s">
        <v>33</v>
      </c>
      <c r="C25" s="46" t="s">
        <v>34</v>
      </c>
      <c r="D25" s="47">
        <v>20864</v>
      </c>
      <c r="E25" s="47">
        <v>50613</v>
      </c>
      <c r="F25" s="48">
        <f t="shared" si="0"/>
        <v>242.5853144171779</v>
      </c>
      <c r="G25" s="42"/>
      <c r="H25" s="42"/>
      <c r="I25" s="44">
        <v>80090</v>
      </c>
      <c r="J25" s="45">
        <v>80090</v>
      </c>
      <c r="K25" s="1"/>
    </row>
    <row r="26" spans="2:11" ht="15">
      <c r="B26" s="35"/>
      <c r="C26" s="49" t="s">
        <v>35</v>
      </c>
      <c r="D26" s="37" t="e">
        <f>D27</f>
        <v>#REF!</v>
      </c>
      <c r="E26" s="37" t="e">
        <f>E27</f>
        <v>#REF!</v>
      </c>
      <c r="F26" s="38" t="e">
        <f t="shared" si="0"/>
        <v>#REF!</v>
      </c>
      <c r="G26" s="39" t="e">
        <f>G27</f>
        <v>#REF!</v>
      </c>
      <c r="H26" s="39"/>
      <c r="I26" s="40">
        <f>I27</f>
        <v>67000</v>
      </c>
      <c r="J26" s="41">
        <f>J27</f>
        <v>63300</v>
      </c>
      <c r="K26" s="1"/>
    </row>
    <row r="27" spans="2:11" ht="15">
      <c r="B27" s="43" t="s">
        <v>36</v>
      </c>
      <c r="C27" s="49" t="s">
        <v>37</v>
      </c>
      <c r="D27" s="47" t="e">
        <f>D28</f>
        <v>#REF!</v>
      </c>
      <c r="E27" s="47" t="e">
        <f>E28</f>
        <v>#REF!</v>
      </c>
      <c r="F27" s="48" t="e">
        <f t="shared" si="0"/>
        <v>#REF!</v>
      </c>
      <c r="G27" s="42" t="e">
        <f>G28</f>
        <v>#REF!</v>
      </c>
      <c r="H27" s="42"/>
      <c r="I27" s="40">
        <f>I28</f>
        <v>67000</v>
      </c>
      <c r="J27" s="41">
        <f>J28</f>
        <v>63300</v>
      </c>
      <c r="K27" s="1"/>
    </row>
    <row r="28" spans="2:11" ht="30">
      <c r="B28" s="35" t="s">
        <v>38</v>
      </c>
      <c r="C28" s="46" t="s">
        <v>39</v>
      </c>
      <c r="D28" s="47" t="e">
        <f>#REF!+#REF!+D29</f>
        <v>#REF!</v>
      </c>
      <c r="E28" s="47" t="e">
        <f>#REF!+#REF!+E29</f>
        <v>#REF!</v>
      </c>
      <c r="F28" s="48" t="e">
        <f t="shared" si="0"/>
        <v>#REF!</v>
      </c>
      <c r="G28" s="42" t="e">
        <f>#REF!+#REF!+G29</f>
        <v>#REF!</v>
      </c>
      <c r="H28" s="42"/>
      <c r="I28" s="44">
        <v>67000</v>
      </c>
      <c r="J28" s="45">
        <v>63300</v>
      </c>
      <c r="K28" s="1"/>
    </row>
    <row r="29" spans="2:11" ht="30">
      <c r="B29" s="43"/>
      <c r="C29" s="50" t="s">
        <v>40</v>
      </c>
      <c r="D29" s="47">
        <v>1369</v>
      </c>
      <c r="E29" s="47">
        <v>3730</v>
      </c>
      <c r="F29" s="48">
        <f>E29/D29*100</f>
        <v>272.4616508400292</v>
      </c>
      <c r="G29" s="42" t="e">
        <f>#REF!-E29</f>
        <v>#REF!</v>
      </c>
      <c r="H29" s="42"/>
      <c r="I29" s="44">
        <v>2681</v>
      </c>
      <c r="J29" s="45">
        <v>2533</v>
      </c>
      <c r="K29" s="1"/>
    </row>
    <row r="30" spans="2:11" ht="15">
      <c r="B30" s="35"/>
      <c r="C30" s="36" t="s">
        <v>41</v>
      </c>
      <c r="D30" s="37" t="e">
        <f>D32</f>
        <v>#REF!</v>
      </c>
      <c r="E30" s="37">
        <v>195224</v>
      </c>
      <c r="F30" s="38" t="e">
        <f>E30/D30*100</f>
        <v>#REF!</v>
      </c>
      <c r="G30" s="42"/>
      <c r="H30" s="51" t="s">
        <v>42</v>
      </c>
      <c r="I30" s="40">
        <f>I32</f>
        <v>622086</v>
      </c>
      <c r="J30" s="41">
        <f>J32</f>
        <v>592725</v>
      </c>
      <c r="K30" s="1"/>
    </row>
    <row r="31" spans="2:11" ht="15">
      <c r="B31" s="35"/>
      <c r="C31" s="36"/>
      <c r="D31" s="37"/>
      <c r="E31" s="37"/>
      <c r="F31" s="38"/>
      <c r="G31" s="42"/>
      <c r="H31" s="51" t="s">
        <v>43</v>
      </c>
      <c r="I31" s="40">
        <f>I37+I69+I136+I142+I148</f>
        <v>165449</v>
      </c>
      <c r="J31" s="41">
        <f>J37+J69+J136+J142+J148</f>
        <v>161749</v>
      </c>
      <c r="K31" s="1"/>
    </row>
    <row r="32" spans="2:11" ht="30">
      <c r="B32" s="43" t="s">
        <v>44</v>
      </c>
      <c r="C32" s="36" t="s">
        <v>45</v>
      </c>
      <c r="D32" s="39" t="e">
        <f>#REF!+#REF!</f>
        <v>#REF!</v>
      </c>
      <c r="E32" s="39">
        <v>195224</v>
      </c>
      <c r="F32" s="38" t="e">
        <f>E32/D32*100</f>
        <v>#REF!</v>
      </c>
      <c r="G32" s="39" t="e">
        <f>#REF!</f>
        <v>#REF!</v>
      </c>
      <c r="H32" s="52" t="s">
        <v>42</v>
      </c>
      <c r="I32" s="40">
        <f>I34+I147</f>
        <v>622086</v>
      </c>
      <c r="J32" s="41">
        <f>J34+J147</f>
        <v>592725</v>
      </c>
      <c r="K32" s="1"/>
    </row>
    <row r="33" spans="2:11" ht="15">
      <c r="B33" s="43"/>
      <c r="C33" s="36"/>
      <c r="D33" s="39"/>
      <c r="E33" s="39"/>
      <c r="F33" s="38"/>
      <c r="G33" s="39"/>
      <c r="H33" s="52" t="s">
        <v>43</v>
      </c>
      <c r="I33" s="40">
        <f>I35+I150</f>
        <v>165449</v>
      </c>
      <c r="J33" s="41">
        <f>J35+J150</f>
        <v>161749</v>
      </c>
      <c r="K33" s="1"/>
    </row>
    <row r="34" spans="2:11" ht="15">
      <c r="B34" s="53" t="s">
        <v>46</v>
      </c>
      <c r="C34" s="54" t="s">
        <v>47</v>
      </c>
      <c r="D34" s="55"/>
      <c r="E34" s="55" t="e">
        <f>#REF!</f>
        <v>#REF!</v>
      </c>
      <c r="F34" s="56"/>
      <c r="G34" s="56" t="e">
        <f>#REF!-E34</f>
        <v>#REF!</v>
      </c>
      <c r="H34" s="56" t="s">
        <v>42</v>
      </c>
      <c r="I34" s="40">
        <f>I36+I68+I135+I141</f>
        <v>286110</v>
      </c>
      <c r="J34" s="41">
        <f>J36+J68+J135+J141</f>
        <v>286110</v>
      </c>
      <c r="K34" s="1"/>
    </row>
    <row r="35" spans="2:11" ht="15">
      <c r="B35" s="53"/>
      <c r="C35" s="54"/>
      <c r="D35" s="55"/>
      <c r="E35" s="55"/>
      <c r="F35" s="56"/>
      <c r="G35" s="56"/>
      <c r="H35" s="56" t="s">
        <v>43</v>
      </c>
      <c r="I35" s="40">
        <f>I37+I69+I136+I144</f>
        <v>86110</v>
      </c>
      <c r="J35" s="41">
        <f>J37+J69+J136+J144</f>
        <v>86110</v>
      </c>
      <c r="K35" s="1"/>
    </row>
    <row r="36" spans="2:11" ht="30">
      <c r="B36" s="43">
        <v>10</v>
      </c>
      <c r="C36" s="36" t="s">
        <v>48</v>
      </c>
      <c r="D36" s="55">
        <f>D38+D50+D54</f>
        <v>11451</v>
      </c>
      <c r="E36" s="55">
        <f>E38+E50+E54</f>
        <v>11766</v>
      </c>
      <c r="F36" s="38">
        <f>E36/D36*100</f>
        <v>102.75085145402147</v>
      </c>
      <c r="G36" s="42"/>
      <c r="H36" s="42" t="s">
        <v>42</v>
      </c>
      <c r="I36" s="40">
        <f>I38+I50+I54</f>
        <v>12996</v>
      </c>
      <c r="J36" s="41">
        <f>J38+J50+J54</f>
        <v>12996</v>
      </c>
      <c r="K36" s="1"/>
    </row>
    <row r="37" spans="2:11" ht="15">
      <c r="B37" s="43"/>
      <c r="C37" s="36"/>
      <c r="D37" s="55"/>
      <c r="E37" s="55"/>
      <c r="F37" s="38"/>
      <c r="G37" s="42"/>
      <c r="H37" s="42" t="s">
        <v>43</v>
      </c>
      <c r="I37" s="40">
        <f>I39+I51+I55</f>
        <v>12996</v>
      </c>
      <c r="J37" s="41">
        <f>J39+J51+J55</f>
        <v>12996</v>
      </c>
      <c r="K37" s="1"/>
    </row>
    <row r="38" spans="2:11" ht="15">
      <c r="B38" s="43" t="s">
        <v>49</v>
      </c>
      <c r="C38" s="36" t="s">
        <v>50</v>
      </c>
      <c r="D38" s="39">
        <f>SUM(D40:D46)</f>
        <v>8624</v>
      </c>
      <c r="E38" s="39">
        <f>SUM(E40:E46)</f>
        <v>8848</v>
      </c>
      <c r="F38" s="38">
        <f>E38/D38*100</f>
        <v>102.59740259740259</v>
      </c>
      <c r="G38" s="42"/>
      <c r="H38" s="42" t="s">
        <v>42</v>
      </c>
      <c r="I38" s="40">
        <f>I40+I42+I44+I46+I48</f>
        <v>12381</v>
      </c>
      <c r="J38" s="41">
        <f>J40+J42+J44+J46+J48</f>
        <v>12381</v>
      </c>
      <c r="K38" s="1"/>
    </row>
    <row r="39" spans="2:11" ht="15">
      <c r="B39" s="43"/>
      <c r="C39" s="36"/>
      <c r="D39" s="39"/>
      <c r="E39" s="39"/>
      <c r="F39" s="38"/>
      <c r="G39" s="42"/>
      <c r="H39" s="42" t="s">
        <v>43</v>
      </c>
      <c r="I39" s="40">
        <f>I41+I45+I47+I49+I43</f>
        <v>12381</v>
      </c>
      <c r="J39" s="41">
        <f>J41+J45+J47+J49+J43</f>
        <v>12381</v>
      </c>
      <c r="K39" s="1"/>
    </row>
    <row r="40" spans="2:11" ht="15">
      <c r="B40" s="35" t="s">
        <v>51</v>
      </c>
      <c r="C40" s="46" t="s">
        <v>52</v>
      </c>
      <c r="D40" s="57">
        <v>8550</v>
      </c>
      <c r="E40" s="57">
        <v>8700</v>
      </c>
      <c r="F40" s="48">
        <f>E40/D40*100</f>
        <v>101.75438596491229</v>
      </c>
      <c r="G40" s="42"/>
      <c r="H40" s="42" t="s">
        <v>42</v>
      </c>
      <c r="I40" s="44">
        <f>I41</f>
        <v>10478</v>
      </c>
      <c r="J40" s="45">
        <f>J41</f>
        <v>10478</v>
      </c>
      <c r="K40" s="1"/>
    </row>
    <row r="41" spans="2:11" ht="15">
      <c r="B41" s="35"/>
      <c r="C41" s="46"/>
      <c r="D41" s="57"/>
      <c r="E41" s="57"/>
      <c r="F41" s="48"/>
      <c r="G41" s="42"/>
      <c r="H41" s="42" t="s">
        <v>43</v>
      </c>
      <c r="I41" s="44">
        <v>10478</v>
      </c>
      <c r="J41" s="45">
        <v>10478</v>
      </c>
      <c r="K41" s="1"/>
    </row>
    <row r="42" spans="2:11" ht="30">
      <c r="B42" s="35" t="s">
        <v>53</v>
      </c>
      <c r="C42" s="46" t="s">
        <v>54</v>
      </c>
      <c r="D42" s="57"/>
      <c r="E42" s="57"/>
      <c r="F42" s="48"/>
      <c r="G42" s="42"/>
      <c r="H42" s="42" t="s">
        <v>42</v>
      </c>
      <c r="I42" s="44">
        <v>1048</v>
      </c>
      <c r="J42" s="45">
        <v>1048</v>
      </c>
      <c r="K42" s="1"/>
    </row>
    <row r="43" spans="2:11" ht="15">
      <c r="B43" s="35"/>
      <c r="C43" s="46"/>
      <c r="D43" s="57"/>
      <c r="E43" s="57"/>
      <c r="F43" s="48"/>
      <c r="G43" s="42"/>
      <c r="H43" s="42" t="s">
        <v>43</v>
      </c>
      <c r="I43" s="44">
        <v>1048</v>
      </c>
      <c r="J43" s="45">
        <v>1048</v>
      </c>
      <c r="K43" s="1"/>
    </row>
    <row r="44" spans="2:11" ht="30">
      <c r="B44" s="35" t="s">
        <v>55</v>
      </c>
      <c r="C44" s="50" t="s">
        <v>56</v>
      </c>
      <c r="D44" s="57">
        <v>71</v>
      </c>
      <c r="E44" s="57">
        <v>143</v>
      </c>
      <c r="F44" s="48">
        <f>E44/D44*100</f>
        <v>201.40845070422534</v>
      </c>
      <c r="G44" s="42"/>
      <c r="H44" s="42" t="s">
        <v>42</v>
      </c>
      <c r="I44" s="44">
        <f>I45</f>
        <v>210</v>
      </c>
      <c r="J44" s="45">
        <f>J45</f>
        <v>210</v>
      </c>
      <c r="K44" s="1"/>
    </row>
    <row r="45" spans="2:11" ht="15">
      <c r="B45" s="35"/>
      <c r="C45" s="50"/>
      <c r="D45" s="57"/>
      <c r="E45" s="57"/>
      <c r="F45" s="48"/>
      <c r="G45" s="42"/>
      <c r="H45" s="42" t="s">
        <v>43</v>
      </c>
      <c r="I45" s="44">
        <v>210</v>
      </c>
      <c r="J45" s="45">
        <v>210</v>
      </c>
      <c r="K45" s="1"/>
    </row>
    <row r="46" spans="2:11" ht="15">
      <c r="B46" s="35" t="s">
        <v>57</v>
      </c>
      <c r="C46" s="50" t="s">
        <v>58</v>
      </c>
      <c r="D46" s="57">
        <v>3</v>
      </c>
      <c r="E46" s="57">
        <v>5</v>
      </c>
      <c r="F46" s="48">
        <f>E46/D46*100</f>
        <v>166.66666666666669</v>
      </c>
      <c r="G46" s="42"/>
      <c r="H46" s="42" t="s">
        <v>42</v>
      </c>
      <c r="I46" s="44">
        <f>I47</f>
        <v>30</v>
      </c>
      <c r="J46" s="45">
        <f>J47</f>
        <v>30</v>
      </c>
      <c r="K46" s="1"/>
    </row>
    <row r="47" spans="2:11" ht="15">
      <c r="B47" s="35"/>
      <c r="C47" s="50"/>
      <c r="D47" s="57"/>
      <c r="E47" s="57"/>
      <c r="F47" s="48"/>
      <c r="G47" s="42"/>
      <c r="H47" s="42" t="s">
        <v>43</v>
      </c>
      <c r="I47" s="44">
        <v>30</v>
      </c>
      <c r="J47" s="45">
        <v>30</v>
      </c>
      <c r="K47" s="1"/>
    </row>
    <row r="48" spans="2:11" ht="15">
      <c r="B48" s="35" t="s">
        <v>59</v>
      </c>
      <c r="C48" s="50" t="s">
        <v>60</v>
      </c>
      <c r="D48" s="57"/>
      <c r="E48" s="57"/>
      <c r="F48" s="48"/>
      <c r="G48" s="42"/>
      <c r="H48" s="42" t="s">
        <v>42</v>
      </c>
      <c r="I48" s="44">
        <f>I49</f>
        <v>615</v>
      </c>
      <c r="J48" s="45">
        <f>J49</f>
        <v>615</v>
      </c>
      <c r="K48" s="1"/>
    </row>
    <row r="49" spans="2:11" ht="15">
      <c r="B49" s="35"/>
      <c r="C49" s="50"/>
      <c r="D49" s="57"/>
      <c r="E49" s="57"/>
      <c r="F49" s="48"/>
      <c r="G49" s="42"/>
      <c r="H49" s="42" t="s">
        <v>43</v>
      </c>
      <c r="I49" s="44">
        <v>615</v>
      </c>
      <c r="J49" s="45">
        <v>615</v>
      </c>
      <c r="K49" s="1"/>
    </row>
    <row r="50" spans="2:11" ht="15">
      <c r="B50" s="43" t="s">
        <v>61</v>
      </c>
      <c r="C50" s="36" t="s">
        <v>62</v>
      </c>
      <c r="D50" s="55">
        <f>D52</f>
        <v>450</v>
      </c>
      <c r="E50" s="55">
        <f>E52</f>
        <v>485</v>
      </c>
      <c r="F50" s="38">
        <f>E50/D50*100</f>
        <v>107.77777777777777</v>
      </c>
      <c r="G50" s="42"/>
      <c r="H50" s="42" t="s">
        <v>42</v>
      </c>
      <c r="I50" s="40">
        <f>I52</f>
        <v>215</v>
      </c>
      <c r="J50" s="41">
        <f>J52</f>
        <v>215</v>
      </c>
      <c r="K50" s="1"/>
    </row>
    <row r="51" spans="2:11" ht="15">
      <c r="B51" s="43"/>
      <c r="C51" s="36"/>
      <c r="D51" s="55"/>
      <c r="E51" s="55"/>
      <c r="F51" s="38"/>
      <c r="G51" s="42"/>
      <c r="H51" s="42" t="s">
        <v>43</v>
      </c>
      <c r="I51" s="40">
        <f>I53</f>
        <v>215</v>
      </c>
      <c r="J51" s="41">
        <f>J53</f>
        <v>215</v>
      </c>
      <c r="K51" s="1"/>
    </row>
    <row r="52" spans="2:11" ht="15">
      <c r="B52" s="35" t="s">
        <v>63</v>
      </c>
      <c r="C52" s="46" t="s">
        <v>64</v>
      </c>
      <c r="D52" s="57">
        <v>450</v>
      </c>
      <c r="E52" s="57">
        <v>485</v>
      </c>
      <c r="F52" s="48">
        <f>E52/D52*100</f>
        <v>107.77777777777777</v>
      </c>
      <c r="G52" s="42"/>
      <c r="H52" s="42" t="s">
        <v>42</v>
      </c>
      <c r="I52" s="44">
        <f>I53</f>
        <v>215</v>
      </c>
      <c r="J52" s="45">
        <f>J53</f>
        <v>215</v>
      </c>
      <c r="K52" s="1"/>
    </row>
    <row r="53" spans="2:11" ht="15">
      <c r="B53" s="35"/>
      <c r="C53" s="46"/>
      <c r="D53" s="57"/>
      <c r="E53" s="57"/>
      <c r="F53" s="48"/>
      <c r="G53" s="42"/>
      <c r="H53" s="42" t="s">
        <v>43</v>
      </c>
      <c r="I53" s="44">
        <v>215</v>
      </c>
      <c r="J53" s="45">
        <v>215</v>
      </c>
      <c r="K53" s="1"/>
    </row>
    <row r="54" spans="2:11" ht="15">
      <c r="B54" s="43" t="s">
        <v>65</v>
      </c>
      <c r="C54" s="36" t="s">
        <v>66</v>
      </c>
      <c r="D54" s="39">
        <f>D56+D58+D60+D62+D64</f>
        <v>2377</v>
      </c>
      <c r="E54" s="39">
        <f>E56+E58+E60+E62+E64</f>
        <v>2433</v>
      </c>
      <c r="F54" s="38">
        <f>E54/D54*100</f>
        <v>102.35591081194784</v>
      </c>
      <c r="G54" s="42"/>
      <c r="H54" s="42" t="s">
        <v>42</v>
      </c>
      <c r="I54" s="40">
        <f>I66</f>
        <v>400</v>
      </c>
      <c r="J54" s="41">
        <f>J66</f>
        <v>400</v>
      </c>
      <c r="K54" s="1"/>
    </row>
    <row r="55" spans="2:11" ht="15">
      <c r="B55" s="43"/>
      <c r="C55" s="36"/>
      <c r="D55" s="39"/>
      <c r="E55" s="39"/>
      <c r="F55" s="38"/>
      <c r="G55" s="42"/>
      <c r="H55" s="42" t="s">
        <v>43</v>
      </c>
      <c r="I55" s="40">
        <f>I67</f>
        <v>400</v>
      </c>
      <c r="J55" s="41">
        <f>J67</f>
        <v>400</v>
      </c>
      <c r="K55" s="1"/>
    </row>
    <row r="56" spans="2:11" ht="30">
      <c r="B56" s="35" t="s">
        <v>67</v>
      </c>
      <c r="C56" s="46" t="s">
        <v>68</v>
      </c>
      <c r="D56" s="57">
        <v>1797</v>
      </c>
      <c r="E56" s="57">
        <v>1839</v>
      </c>
      <c r="F56" s="48">
        <f>E56/D56*100</f>
        <v>102.3372287145242</v>
      </c>
      <c r="G56" s="42"/>
      <c r="H56" s="42" t="s">
        <v>42</v>
      </c>
      <c r="I56" s="44"/>
      <c r="J56" s="45"/>
      <c r="K56" s="1"/>
    </row>
    <row r="57" spans="2:11" ht="15">
      <c r="B57" s="35"/>
      <c r="C57" s="46"/>
      <c r="D57" s="57"/>
      <c r="E57" s="57"/>
      <c r="F57" s="48"/>
      <c r="G57" s="42"/>
      <c r="H57" s="42" t="s">
        <v>43</v>
      </c>
      <c r="I57" s="44"/>
      <c r="J57" s="45"/>
      <c r="K57" s="1"/>
    </row>
    <row r="58" spans="2:11" ht="30">
      <c r="B58" s="35" t="s">
        <v>69</v>
      </c>
      <c r="C58" s="46" t="s">
        <v>70</v>
      </c>
      <c r="D58" s="57">
        <v>42</v>
      </c>
      <c r="E58" s="57">
        <v>44</v>
      </c>
      <c r="F58" s="48">
        <f>E58/D58*100</f>
        <v>104.76190476190477</v>
      </c>
      <c r="G58" s="42"/>
      <c r="H58" s="42" t="s">
        <v>42</v>
      </c>
      <c r="I58" s="44"/>
      <c r="J58" s="45"/>
      <c r="K58" s="1"/>
    </row>
    <row r="59" spans="2:11" ht="15">
      <c r="B59" s="35"/>
      <c r="C59" s="46"/>
      <c r="D59" s="57"/>
      <c r="E59" s="57"/>
      <c r="F59" s="48"/>
      <c r="G59" s="42"/>
      <c r="H59" s="42" t="s">
        <v>43</v>
      </c>
      <c r="I59" s="44"/>
      <c r="J59" s="45"/>
      <c r="K59" s="1"/>
    </row>
    <row r="60" spans="2:11" ht="30">
      <c r="B60" s="35" t="s">
        <v>71</v>
      </c>
      <c r="C60" s="46" t="s">
        <v>72</v>
      </c>
      <c r="D60" s="57">
        <v>450</v>
      </c>
      <c r="E60" s="57">
        <v>460</v>
      </c>
      <c r="F60" s="48">
        <f>E60/D60*100</f>
        <v>102.22222222222221</v>
      </c>
      <c r="G60" s="42"/>
      <c r="H60" s="42" t="s">
        <v>42</v>
      </c>
      <c r="I60" s="44"/>
      <c r="J60" s="45"/>
      <c r="K60" s="1"/>
    </row>
    <row r="61" spans="2:11" ht="15">
      <c r="B61" s="35"/>
      <c r="C61" s="46"/>
      <c r="D61" s="57"/>
      <c r="E61" s="57"/>
      <c r="F61" s="48"/>
      <c r="G61" s="42"/>
      <c r="H61" s="42" t="s">
        <v>43</v>
      </c>
      <c r="I61" s="44"/>
      <c r="J61" s="45"/>
      <c r="K61" s="1"/>
    </row>
    <row r="62" spans="2:11" ht="39.75" customHeight="1">
      <c r="B62" s="35" t="s">
        <v>73</v>
      </c>
      <c r="C62" s="46" t="s">
        <v>74</v>
      </c>
      <c r="D62" s="57">
        <v>13</v>
      </c>
      <c r="E62" s="57">
        <v>15</v>
      </c>
      <c r="F62" s="48">
        <f>E62/D62*100</f>
        <v>115.38461538461537</v>
      </c>
      <c r="G62" s="42"/>
      <c r="H62" s="42" t="s">
        <v>42</v>
      </c>
      <c r="I62" s="44"/>
      <c r="J62" s="45"/>
      <c r="K62" s="1"/>
    </row>
    <row r="63" spans="2:11" ht="15">
      <c r="B63" s="35"/>
      <c r="C63" s="46"/>
      <c r="D63" s="57"/>
      <c r="E63" s="57"/>
      <c r="F63" s="48"/>
      <c r="G63" s="42"/>
      <c r="H63" s="42" t="s">
        <v>43</v>
      </c>
      <c r="I63" s="44"/>
      <c r="J63" s="45"/>
      <c r="K63" s="1"/>
    </row>
    <row r="64" spans="2:11" ht="30">
      <c r="B64" s="35" t="s">
        <v>75</v>
      </c>
      <c r="C64" s="50" t="s">
        <v>76</v>
      </c>
      <c r="D64" s="57">
        <v>75</v>
      </c>
      <c r="E64" s="57">
        <v>75</v>
      </c>
      <c r="F64" s="48">
        <f>E64/D64*100</f>
        <v>100</v>
      </c>
      <c r="G64" s="42"/>
      <c r="H64" s="42" t="s">
        <v>42</v>
      </c>
      <c r="I64" s="44"/>
      <c r="J64" s="45"/>
      <c r="K64" s="1"/>
    </row>
    <row r="65" spans="2:11" ht="15">
      <c r="B65" s="35"/>
      <c r="C65" s="50"/>
      <c r="D65" s="57"/>
      <c r="E65" s="57"/>
      <c r="F65" s="48"/>
      <c r="G65" s="42"/>
      <c r="H65" s="42" t="s">
        <v>43</v>
      </c>
      <c r="I65" s="44"/>
      <c r="J65" s="45"/>
      <c r="K65" s="1"/>
    </row>
    <row r="66" spans="2:10" ht="30">
      <c r="B66" s="35" t="s">
        <v>77</v>
      </c>
      <c r="C66" s="50" t="s">
        <v>78</v>
      </c>
      <c r="D66" s="57"/>
      <c r="E66" s="57"/>
      <c r="F66" s="48"/>
      <c r="G66" s="42"/>
      <c r="H66" s="42" t="s">
        <v>42</v>
      </c>
      <c r="I66" s="44">
        <f>I67</f>
        <v>400</v>
      </c>
      <c r="J66" s="45">
        <f>J67</f>
        <v>400</v>
      </c>
    </row>
    <row r="67" spans="2:11" ht="15">
      <c r="B67" s="35"/>
      <c r="C67" s="50"/>
      <c r="D67" s="57"/>
      <c r="E67" s="57"/>
      <c r="F67" s="48"/>
      <c r="G67" s="42"/>
      <c r="H67" s="42" t="s">
        <v>43</v>
      </c>
      <c r="I67" s="44">
        <v>400</v>
      </c>
      <c r="J67" s="45">
        <v>400</v>
      </c>
      <c r="K67" s="1"/>
    </row>
    <row r="68" spans="2:11" ht="15">
      <c r="B68" s="43">
        <v>20</v>
      </c>
      <c r="C68" s="36" t="s">
        <v>79</v>
      </c>
      <c r="D68" s="55" t="e">
        <f>D70+D92+D100+D107+D113+D115+#REF!+D119+D125+D94</f>
        <v>#REF!</v>
      </c>
      <c r="E68" s="55" t="e">
        <f>E70+E92+E100+E107+E113+E115+#REF!+E119+E125+E94</f>
        <v>#REF!</v>
      </c>
      <c r="F68" s="38" t="e">
        <f>E68/D68*100</f>
        <v>#REF!</v>
      </c>
      <c r="G68" s="42"/>
      <c r="H68" s="51" t="s">
        <v>42</v>
      </c>
      <c r="I68" s="40">
        <f>I70+I92+I94+I100+I107+I113+I115+I117+I119+I123+I125</f>
        <v>3220</v>
      </c>
      <c r="J68" s="41">
        <f>J70+J92+J94+J100+J107+J113+J115+J117+J119+J123+J125</f>
        <v>3220</v>
      </c>
      <c r="K68" s="1"/>
    </row>
    <row r="69" spans="2:11" ht="15">
      <c r="B69" s="43"/>
      <c r="C69" s="36"/>
      <c r="D69" s="55"/>
      <c r="E69" s="55"/>
      <c r="F69" s="38"/>
      <c r="G69" s="42"/>
      <c r="H69" s="51" t="s">
        <v>43</v>
      </c>
      <c r="I69" s="40">
        <f>I71+I93+I95+I101+I108+I114+I116+I118+I120+I124+I126</f>
        <v>3220</v>
      </c>
      <c r="J69" s="41">
        <f>J71+J93+J95+J101+J108+J114+J116+J118+J120+J124+J126</f>
        <v>3220</v>
      </c>
      <c r="K69" s="1"/>
    </row>
    <row r="70" spans="2:11" ht="15">
      <c r="B70" s="43" t="s">
        <v>80</v>
      </c>
      <c r="C70" s="36" t="s">
        <v>81</v>
      </c>
      <c r="D70" s="55">
        <f>D72+D74+D76+D78+D80+D82+D84+D86+D88+D90</f>
        <v>1724</v>
      </c>
      <c r="E70" s="55">
        <f>E72+E74+E76+E78+E80+E82+E84+E86+E88+E90</f>
        <v>1958</v>
      </c>
      <c r="F70" s="38">
        <f>E70/D70*100</f>
        <v>113.57308584686774</v>
      </c>
      <c r="G70" s="39" t="e">
        <f>#REF!-E70</f>
        <v>#REF!</v>
      </c>
      <c r="H70" s="52" t="s">
        <v>42</v>
      </c>
      <c r="I70" s="40">
        <f>I72+I74+I76+I78+I80+I82+I84+I86+I88+I90</f>
        <v>1814</v>
      </c>
      <c r="J70" s="41">
        <f>J72+J74+J76+J78+J80+J82+J84+J86+J88+J90</f>
        <v>1814</v>
      </c>
      <c r="K70" s="1"/>
    </row>
    <row r="71" spans="2:11" ht="15">
      <c r="B71" s="43"/>
      <c r="C71" s="36"/>
      <c r="D71" s="55"/>
      <c r="E71" s="55"/>
      <c r="F71" s="38"/>
      <c r="G71" s="39"/>
      <c r="H71" s="52" t="s">
        <v>43</v>
      </c>
      <c r="I71" s="40">
        <f>I73+I75+I77+I79+I81+I83+I85+I87+I89+I91</f>
        <v>1814</v>
      </c>
      <c r="J71" s="41">
        <f>J73+J75+J77+J79+J81+J83+J85+J87+J89+J91</f>
        <v>1814</v>
      </c>
      <c r="K71" s="1"/>
    </row>
    <row r="72" spans="2:11" ht="15">
      <c r="B72" s="35" t="s">
        <v>82</v>
      </c>
      <c r="C72" s="46" t="s">
        <v>83</v>
      </c>
      <c r="D72" s="57">
        <v>125</v>
      </c>
      <c r="E72" s="57">
        <v>125</v>
      </c>
      <c r="F72" s="48">
        <f>E72/D72*100</f>
        <v>100</v>
      </c>
      <c r="G72" s="42"/>
      <c r="H72" s="42" t="s">
        <v>42</v>
      </c>
      <c r="I72" s="44">
        <v>90</v>
      </c>
      <c r="J72" s="45">
        <v>90</v>
      </c>
      <c r="K72" s="1"/>
    </row>
    <row r="73" spans="2:11" ht="15">
      <c r="B73" s="35"/>
      <c r="C73" s="46"/>
      <c r="D73" s="57"/>
      <c r="E73" s="57"/>
      <c r="F73" s="48"/>
      <c r="G73" s="42"/>
      <c r="H73" s="42" t="s">
        <v>43</v>
      </c>
      <c r="I73" s="44">
        <v>90</v>
      </c>
      <c r="J73" s="45">
        <v>90</v>
      </c>
      <c r="K73" s="1"/>
    </row>
    <row r="74" spans="2:11" ht="15">
      <c r="B74" s="35" t="s">
        <v>84</v>
      </c>
      <c r="C74" s="46" t="s">
        <v>85</v>
      </c>
      <c r="D74" s="57">
        <v>5</v>
      </c>
      <c r="E74" s="57">
        <v>6</v>
      </c>
      <c r="F74" s="48">
        <f>E74/D74*100</f>
        <v>120</v>
      </c>
      <c r="G74" s="42"/>
      <c r="H74" s="42" t="s">
        <v>42</v>
      </c>
      <c r="I74" s="44">
        <v>5</v>
      </c>
      <c r="J74" s="45">
        <v>5</v>
      </c>
      <c r="K74" s="1"/>
    </row>
    <row r="75" spans="2:11" ht="15">
      <c r="B75" s="35"/>
      <c r="C75" s="46"/>
      <c r="D75" s="57"/>
      <c r="E75" s="57"/>
      <c r="F75" s="48"/>
      <c r="G75" s="42"/>
      <c r="H75" s="42" t="s">
        <v>43</v>
      </c>
      <c r="I75" s="44">
        <v>5</v>
      </c>
      <c r="J75" s="45">
        <v>5</v>
      </c>
      <c r="K75" s="1"/>
    </row>
    <row r="76" spans="2:11" ht="30">
      <c r="B76" s="35" t="s">
        <v>86</v>
      </c>
      <c r="C76" s="46" t="s">
        <v>87</v>
      </c>
      <c r="D76" s="57">
        <v>300</v>
      </c>
      <c r="E76" s="57">
        <v>310</v>
      </c>
      <c r="F76" s="48">
        <f>E76/D76*100</f>
        <v>103.33333333333334</v>
      </c>
      <c r="G76" s="42"/>
      <c r="H76" s="42" t="s">
        <v>42</v>
      </c>
      <c r="I76" s="44">
        <v>350</v>
      </c>
      <c r="J76" s="45">
        <v>350</v>
      </c>
      <c r="K76" s="1"/>
    </row>
    <row r="77" spans="2:11" ht="15">
      <c r="B77" s="35"/>
      <c r="C77" s="46"/>
      <c r="D77" s="57"/>
      <c r="E77" s="57"/>
      <c r="F77" s="48"/>
      <c r="G77" s="42"/>
      <c r="H77" s="42" t="s">
        <v>43</v>
      </c>
      <c r="I77" s="44">
        <v>350</v>
      </c>
      <c r="J77" s="45">
        <v>350</v>
      </c>
      <c r="K77" s="1"/>
    </row>
    <row r="78" spans="2:11" ht="15">
      <c r="B78" s="35" t="s">
        <v>88</v>
      </c>
      <c r="C78" s="46" t="s">
        <v>89</v>
      </c>
      <c r="D78" s="57">
        <v>30</v>
      </c>
      <c r="E78" s="57">
        <v>31</v>
      </c>
      <c r="F78" s="48">
        <f>E78/D78*100</f>
        <v>103.33333333333334</v>
      </c>
      <c r="G78" s="42"/>
      <c r="H78" s="42" t="s">
        <v>42</v>
      </c>
      <c r="I78" s="44">
        <v>35</v>
      </c>
      <c r="J78" s="45">
        <v>35</v>
      </c>
      <c r="K78" s="1"/>
    </row>
    <row r="79" spans="2:11" ht="15">
      <c r="B79" s="35"/>
      <c r="C79" s="46"/>
      <c r="D79" s="57"/>
      <c r="E79" s="57"/>
      <c r="F79" s="48"/>
      <c r="G79" s="42"/>
      <c r="H79" s="42" t="s">
        <v>43</v>
      </c>
      <c r="I79" s="44">
        <v>35</v>
      </c>
      <c r="J79" s="45">
        <v>35</v>
      </c>
      <c r="K79" s="1"/>
    </row>
    <row r="80" spans="2:11" ht="15" customHeight="1">
      <c r="B80" s="35" t="s">
        <v>90</v>
      </c>
      <c r="C80" s="46" t="s">
        <v>91</v>
      </c>
      <c r="D80" s="57">
        <v>292</v>
      </c>
      <c r="E80" s="57">
        <v>351</v>
      </c>
      <c r="F80" s="48">
        <f>E80/D80*100</f>
        <v>120.2054794520548</v>
      </c>
      <c r="G80" s="42"/>
      <c r="H80" s="42" t="s">
        <v>42</v>
      </c>
      <c r="I80" s="44">
        <v>190</v>
      </c>
      <c r="J80" s="45">
        <v>190</v>
      </c>
      <c r="K80" s="1"/>
    </row>
    <row r="81" spans="2:11" ht="15" customHeight="1">
      <c r="B81" s="35"/>
      <c r="C81" s="46"/>
      <c r="D81" s="57"/>
      <c r="E81" s="57"/>
      <c r="F81" s="48"/>
      <c r="G81" s="42"/>
      <c r="H81" s="42" t="s">
        <v>43</v>
      </c>
      <c r="I81" s="44">
        <v>190</v>
      </c>
      <c r="J81" s="45">
        <v>190</v>
      </c>
      <c r="K81" s="1"/>
    </row>
    <row r="82" spans="2:11" ht="15">
      <c r="B82" s="35" t="s">
        <v>92</v>
      </c>
      <c r="C82" s="46" t="s">
        <v>93</v>
      </c>
      <c r="D82" s="57">
        <v>22</v>
      </c>
      <c r="E82" s="57">
        <v>25</v>
      </c>
      <c r="F82" s="48">
        <f>E82/D82*100</f>
        <v>113.63636363636364</v>
      </c>
      <c r="G82" s="42"/>
      <c r="H82" s="42" t="s">
        <v>42</v>
      </c>
      <c r="I82" s="44">
        <v>60</v>
      </c>
      <c r="J82" s="45">
        <v>60</v>
      </c>
      <c r="K82" s="1"/>
    </row>
    <row r="83" spans="2:11" ht="15">
      <c r="B83" s="35"/>
      <c r="C83" s="46"/>
      <c r="D83" s="57"/>
      <c r="E83" s="57"/>
      <c r="F83" s="48"/>
      <c r="G83" s="42"/>
      <c r="H83" s="42" t="s">
        <v>43</v>
      </c>
      <c r="I83" s="44">
        <v>60</v>
      </c>
      <c r="J83" s="45">
        <v>60</v>
      </c>
      <c r="K83" s="1"/>
    </row>
    <row r="84" spans="2:11" ht="15">
      <c r="B84" s="35" t="s">
        <v>94</v>
      </c>
      <c r="C84" s="46" t="s">
        <v>95</v>
      </c>
      <c r="D84" s="57">
        <v>1</v>
      </c>
      <c r="E84" s="57">
        <v>2</v>
      </c>
      <c r="F84" s="48">
        <f>E84/D84*100</f>
        <v>200</v>
      </c>
      <c r="G84" s="42"/>
      <c r="H84" s="42" t="s">
        <v>42</v>
      </c>
      <c r="I84" s="44">
        <v>2</v>
      </c>
      <c r="J84" s="45">
        <v>2</v>
      </c>
      <c r="K84" s="1"/>
    </row>
    <row r="85" spans="2:11" ht="15">
      <c r="B85" s="35"/>
      <c r="C85" s="46"/>
      <c r="D85" s="57"/>
      <c r="E85" s="57"/>
      <c r="F85" s="48"/>
      <c r="G85" s="42"/>
      <c r="H85" s="42" t="s">
        <v>43</v>
      </c>
      <c r="I85" s="44">
        <v>2</v>
      </c>
      <c r="J85" s="45">
        <v>2</v>
      </c>
      <c r="K85" s="1"/>
    </row>
    <row r="86" spans="2:11" ht="30">
      <c r="B86" s="35" t="s">
        <v>96</v>
      </c>
      <c r="C86" s="46" t="s">
        <v>97</v>
      </c>
      <c r="D86" s="57">
        <v>180</v>
      </c>
      <c r="E86" s="57">
        <v>200</v>
      </c>
      <c r="F86" s="48">
        <f>E86/D86*100</f>
        <v>111.11111111111111</v>
      </c>
      <c r="G86" s="42">
        <v>35</v>
      </c>
      <c r="H86" s="42" t="s">
        <v>42</v>
      </c>
      <c r="I86" s="44">
        <v>148</v>
      </c>
      <c r="J86" s="45">
        <v>148</v>
      </c>
      <c r="K86" s="1"/>
    </row>
    <row r="87" spans="2:11" ht="15">
      <c r="B87" s="35"/>
      <c r="C87" s="46"/>
      <c r="D87" s="57"/>
      <c r="E87" s="57"/>
      <c r="F87" s="48"/>
      <c r="G87" s="42"/>
      <c r="H87" s="42" t="s">
        <v>43</v>
      </c>
      <c r="I87" s="44">
        <v>148</v>
      </c>
      <c r="J87" s="45">
        <v>148</v>
      </c>
      <c r="K87" s="1"/>
    </row>
    <row r="88" spans="2:11" ht="30">
      <c r="B88" s="58" t="s">
        <v>98</v>
      </c>
      <c r="C88" s="59" t="s">
        <v>99</v>
      </c>
      <c r="D88" s="42">
        <v>359</v>
      </c>
      <c r="E88" s="42">
        <v>364</v>
      </c>
      <c r="F88" s="48">
        <f>E88/D88*100</f>
        <v>101.39275766016713</v>
      </c>
      <c r="G88" s="42"/>
      <c r="H88" s="42" t="s">
        <v>42</v>
      </c>
      <c r="I88" s="44">
        <v>233</v>
      </c>
      <c r="J88" s="45">
        <v>233</v>
      </c>
      <c r="K88" s="1"/>
    </row>
    <row r="89" spans="2:11" ht="15">
      <c r="B89" s="58"/>
      <c r="C89" s="59"/>
      <c r="D89" s="42"/>
      <c r="E89" s="42"/>
      <c r="F89" s="48"/>
      <c r="G89" s="42"/>
      <c r="H89" s="42" t="s">
        <v>43</v>
      </c>
      <c r="I89" s="44">
        <v>233</v>
      </c>
      <c r="J89" s="45">
        <v>233</v>
      </c>
      <c r="K89" s="1"/>
    </row>
    <row r="90" spans="2:11" ht="30" customHeight="1">
      <c r="B90" s="35" t="s">
        <v>100</v>
      </c>
      <c r="C90" s="46" t="s">
        <v>101</v>
      </c>
      <c r="D90" s="57">
        <v>410</v>
      </c>
      <c r="E90" s="57">
        <v>544</v>
      </c>
      <c r="F90" s="48">
        <f>E90/D90*100</f>
        <v>132.6829268292683</v>
      </c>
      <c r="G90" s="42"/>
      <c r="H90" s="42" t="s">
        <v>42</v>
      </c>
      <c r="I90" s="44">
        <v>701</v>
      </c>
      <c r="J90" s="45">
        <v>701</v>
      </c>
      <c r="K90" s="1"/>
    </row>
    <row r="91" spans="2:11" ht="30" customHeight="1">
      <c r="B91" s="35"/>
      <c r="C91" s="46"/>
      <c r="D91" s="57"/>
      <c r="E91" s="57"/>
      <c r="F91" s="48"/>
      <c r="G91" s="42"/>
      <c r="H91" s="42" t="s">
        <v>43</v>
      </c>
      <c r="I91" s="44">
        <v>701</v>
      </c>
      <c r="J91" s="45">
        <v>701</v>
      </c>
      <c r="K91" s="1"/>
    </row>
    <row r="92" spans="2:11" ht="15">
      <c r="B92" s="43" t="s">
        <v>102</v>
      </c>
      <c r="C92" s="36" t="s">
        <v>103</v>
      </c>
      <c r="D92" s="55">
        <v>259</v>
      </c>
      <c r="E92" s="55">
        <v>275</v>
      </c>
      <c r="F92" s="38">
        <f>E92/D92*100</f>
        <v>106.1776061776062</v>
      </c>
      <c r="G92" s="39">
        <v>-25</v>
      </c>
      <c r="H92" s="39" t="s">
        <v>42</v>
      </c>
      <c r="I92" s="40">
        <v>100</v>
      </c>
      <c r="J92" s="41">
        <v>100</v>
      </c>
      <c r="K92" s="1"/>
    </row>
    <row r="93" spans="2:11" ht="15">
      <c r="B93" s="43"/>
      <c r="C93" s="36"/>
      <c r="D93" s="55"/>
      <c r="E93" s="55"/>
      <c r="F93" s="38"/>
      <c r="G93" s="39"/>
      <c r="H93" s="39" t="s">
        <v>43</v>
      </c>
      <c r="I93" s="40">
        <v>100</v>
      </c>
      <c r="J93" s="41">
        <v>100</v>
      </c>
      <c r="K93" s="1"/>
    </row>
    <row r="94" spans="2:11" ht="30">
      <c r="B94" s="43" t="s">
        <v>104</v>
      </c>
      <c r="C94" s="36" t="s">
        <v>105</v>
      </c>
      <c r="D94" s="55" t="e">
        <f>#REF!+D98</f>
        <v>#REF!</v>
      </c>
      <c r="E94" s="55" t="e">
        <f>#REF!+E98</f>
        <v>#REF!</v>
      </c>
      <c r="F94" s="38" t="e">
        <f>E94/D94*100</f>
        <v>#REF!</v>
      </c>
      <c r="G94" s="42"/>
      <c r="H94" s="42" t="s">
        <v>42</v>
      </c>
      <c r="I94" s="40">
        <v>4</v>
      </c>
      <c r="J94" s="41">
        <v>4</v>
      </c>
      <c r="K94" s="1"/>
    </row>
    <row r="95" spans="2:11" ht="15">
      <c r="B95" s="43"/>
      <c r="C95" s="36"/>
      <c r="D95" s="55"/>
      <c r="E95" s="55"/>
      <c r="F95" s="38"/>
      <c r="G95" s="42"/>
      <c r="H95" s="42" t="s">
        <v>43</v>
      </c>
      <c r="I95" s="40">
        <v>4</v>
      </c>
      <c r="J95" s="41">
        <v>4</v>
      </c>
      <c r="K95" s="1"/>
    </row>
    <row r="96" spans="2:11" ht="15">
      <c r="B96" s="60" t="s">
        <v>106</v>
      </c>
      <c r="C96" s="61" t="s">
        <v>107</v>
      </c>
      <c r="D96" s="55"/>
      <c r="E96" s="55"/>
      <c r="F96" s="38"/>
      <c r="G96" s="42"/>
      <c r="H96" s="42" t="s">
        <v>42</v>
      </c>
      <c r="I96" s="44">
        <v>2</v>
      </c>
      <c r="J96" s="45">
        <v>2</v>
      </c>
      <c r="K96" s="1"/>
    </row>
    <row r="97" spans="2:11" ht="15">
      <c r="B97" s="43"/>
      <c r="C97" s="36"/>
      <c r="D97" s="55"/>
      <c r="E97" s="55"/>
      <c r="F97" s="38"/>
      <c r="G97" s="42"/>
      <c r="H97" s="42" t="s">
        <v>43</v>
      </c>
      <c r="I97" s="44">
        <v>2</v>
      </c>
      <c r="J97" s="45">
        <v>2</v>
      </c>
      <c r="K97" s="1"/>
    </row>
    <row r="98" spans="2:11" ht="15">
      <c r="B98" s="35" t="s">
        <v>108</v>
      </c>
      <c r="C98" s="46" t="s">
        <v>109</v>
      </c>
      <c r="D98" s="57">
        <v>0</v>
      </c>
      <c r="E98" s="57">
        <v>0</v>
      </c>
      <c r="F98" s="48" t="e">
        <f>E98/D98*100</f>
        <v>#DIV/0!</v>
      </c>
      <c r="G98" s="42"/>
      <c r="H98" s="42" t="s">
        <v>42</v>
      </c>
      <c r="I98" s="44">
        <v>2</v>
      </c>
      <c r="J98" s="45">
        <v>2</v>
      </c>
      <c r="K98" s="1"/>
    </row>
    <row r="99" spans="2:11" ht="15">
      <c r="B99" s="35"/>
      <c r="C99" s="46"/>
      <c r="D99" s="57"/>
      <c r="E99" s="57"/>
      <c r="F99" s="48"/>
      <c r="G99" s="42"/>
      <c r="H99" s="42" t="s">
        <v>43</v>
      </c>
      <c r="I99" s="44">
        <v>2</v>
      </c>
      <c r="J99" s="45">
        <v>2</v>
      </c>
      <c r="K99" s="1"/>
    </row>
    <row r="100" spans="2:11" ht="30">
      <c r="B100" s="43" t="s">
        <v>110</v>
      </c>
      <c r="C100" s="36" t="s">
        <v>111</v>
      </c>
      <c r="D100" s="55">
        <f>D102+D103+D105</f>
        <v>9</v>
      </c>
      <c r="E100" s="55">
        <f>E102+E103+E105</f>
        <v>24</v>
      </c>
      <c r="F100" s="38">
        <f>E100/D100*100</f>
        <v>266.66666666666663</v>
      </c>
      <c r="G100" s="42"/>
      <c r="H100" s="42" t="s">
        <v>42</v>
      </c>
      <c r="I100" s="40">
        <f>I102+I105</f>
        <v>66</v>
      </c>
      <c r="J100" s="41">
        <f>J102+J105</f>
        <v>66</v>
      </c>
      <c r="K100" s="1"/>
    </row>
    <row r="101" spans="2:11" ht="15">
      <c r="B101" s="43"/>
      <c r="C101" s="36"/>
      <c r="D101" s="55"/>
      <c r="E101" s="55"/>
      <c r="F101" s="38"/>
      <c r="G101" s="42"/>
      <c r="H101" s="42" t="s">
        <v>43</v>
      </c>
      <c r="I101" s="40">
        <f>I104+I106</f>
        <v>66</v>
      </c>
      <c r="J101" s="41">
        <f>J104+J106</f>
        <v>66</v>
      </c>
      <c r="K101" s="1"/>
    </row>
    <row r="102" spans="2:11" ht="15">
      <c r="B102" s="35" t="s">
        <v>112</v>
      </c>
      <c r="C102" s="46" t="s">
        <v>113</v>
      </c>
      <c r="D102" s="57">
        <v>1</v>
      </c>
      <c r="E102" s="57">
        <v>4</v>
      </c>
      <c r="F102" s="48">
        <f>E102/D102*100</f>
        <v>400</v>
      </c>
      <c r="G102" s="42"/>
      <c r="H102" s="42" t="s">
        <v>42</v>
      </c>
      <c r="I102" s="44">
        <v>6</v>
      </c>
      <c r="J102" s="45">
        <v>6</v>
      </c>
      <c r="K102" s="1"/>
    </row>
    <row r="103" spans="2:11" ht="15" hidden="1">
      <c r="B103" s="35" t="s">
        <v>114</v>
      </c>
      <c r="C103" s="46" t="s">
        <v>115</v>
      </c>
      <c r="D103" s="57">
        <v>0</v>
      </c>
      <c r="E103" s="57">
        <v>0</v>
      </c>
      <c r="F103" s="48" t="e">
        <f>E103/D103*100</f>
        <v>#DIV/0!</v>
      </c>
      <c r="G103" s="42"/>
      <c r="H103" s="42"/>
      <c r="I103" s="44"/>
      <c r="J103" s="45"/>
      <c r="K103" s="1"/>
    </row>
    <row r="104" spans="2:11" ht="15">
      <c r="B104" s="35"/>
      <c r="C104" s="46"/>
      <c r="D104" s="57"/>
      <c r="E104" s="57"/>
      <c r="F104" s="48"/>
      <c r="G104" s="42"/>
      <c r="H104" s="42" t="s">
        <v>43</v>
      </c>
      <c r="I104" s="44">
        <v>6</v>
      </c>
      <c r="J104" s="45">
        <v>6</v>
      </c>
      <c r="K104" s="1"/>
    </row>
    <row r="105" spans="2:11" ht="15">
      <c r="B105" s="35" t="s">
        <v>116</v>
      </c>
      <c r="C105" s="46" t="s">
        <v>117</v>
      </c>
      <c r="D105" s="57">
        <v>8</v>
      </c>
      <c r="E105" s="57">
        <v>20</v>
      </c>
      <c r="F105" s="48">
        <f>E105/D105*100</f>
        <v>250</v>
      </c>
      <c r="G105" s="42"/>
      <c r="H105" s="42" t="s">
        <v>42</v>
      </c>
      <c r="I105" s="44">
        <v>60</v>
      </c>
      <c r="J105" s="45">
        <v>60</v>
      </c>
      <c r="K105" s="1"/>
    </row>
    <row r="106" spans="2:11" ht="15">
      <c r="B106" s="35"/>
      <c r="C106" s="46"/>
      <c r="D106" s="57"/>
      <c r="E106" s="57"/>
      <c r="F106" s="48"/>
      <c r="G106" s="42"/>
      <c r="H106" s="42" t="s">
        <v>43</v>
      </c>
      <c r="I106" s="44">
        <v>60</v>
      </c>
      <c r="J106" s="45">
        <v>60</v>
      </c>
      <c r="K106" s="1"/>
    </row>
    <row r="107" spans="2:11" ht="15">
      <c r="B107" s="43" t="s">
        <v>118</v>
      </c>
      <c r="C107" s="36" t="s">
        <v>119</v>
      </c>
      <c r="D107" s="55">
        <f>D109+D111</f>
        <v>115</v>
      </c>
      <c r="E107" s="55">
        <f>E109+E111</f>
        <v>160</v>
      </c>
      <c r="F107" s="38">
        <f>E107/D107*100</f>
        <v>139.1304347826087</v>
      </c>
      <c r="G107" s="42"/>
      <c r="H107" s="42" t="s">
        <v>42</v>
      </c>
      <c r="I107" s="40">
        <f>I109+I111</f>
        <v>95</v>
      </c>
      <c r="J107" s="41">
        <f>J109+J111</f>
        <v>95</v>
      </c>
      <c r="K107" s="1"/>
    </row>
    <row r="108" spans="2:11" ht="15">
      <c r="B108" s="43"/>
      <c r="C108" s="36"/>
      <c r="D108" s="55"/>
      <c r="E108" s="55"/>
      <c r="F108" s="38"/>
      <c r="G108" s="42"/>
      <c r="H108" s="42" t="s">
        <v>43</v>
      </c>
      <c r="I108" s="40">
        <f>I110+I112</f>
        <v>95</v>
      </c>
      <c r="J108" s="41">
        <f>J110+J112</f>
        <v>95</v>
      </c>
      <c r="K108" s="1"/>
    </row>
    <row r="109" spans="2:11" ht="30">
      <c r="B109" s="35" t="s">
        <v>120</v>
      </c>
      <c r="C109" s="46" t="s">
        <v>121</v>
      </c>
      <c r="D109" s="47">
        <v>115</v>
      </c>
      <c r="E109" s="47">
        <v>150</v>
      </c>
      <c r="F109" s="48">
        <f>E109/D109*100</f>
        <v>130.43478260869566</v>
      </c>
      <c r="G109" s="42"/>
      <c r="H109" s="42" t="s">
        <v>42</v>
      </c>
      <c r="I109" s="44">
        <v>75</v>
      </c>
      <c r="J109" s="45">
        <v>75</v>
      </c>
      <c r="K109" s="1"/>
    </row>
    <row r="110" spans="2:11" ht="15">
      <c r="B110" s="35"/>
      <c r="C110" s="46"/>
      <c r="D110" s="47"/>
      <c r="E110" s="47"/>
      <c r="F110" s="48"/>
      <c r="G110" s="42"/>
      <c r="H110" s="42" t="s">
        <v>43</v>
      </c>
      <c r="I110" s="44">
        <v>75</v>
      </c>
      <c r="J110" s="45">
        <v>75</v>
      </c>
      <c r="K110" s="1"/>
    </row>
    <row r="111" spans="2:11" ht="15">
      <c r="B111" s="35" t="s">
        <v>122</v>
      </c>
      <c r="C111" s="46" t="s">
        <v>123</v>
      </c>
      <c r="D111" s="47">
        <v>0</v>
      </c>
      <c r="E111" s="47">
        <v>10</v>
      </c>
      <c r="F111" s="48" t="e">
        <f>E111/D111*100</f>
        <v>#DIV/0!</v>
      </c>
      <c r="G111" s="42"/>
      <c r="H111" s="42" t="s">
        <v>42</v>
      </c>
      <c r="I111" s="44">
        <v>20</v>
      </c>
      <c r="J111" s="45">
        <v>20</v>
      </c>
      <c r="K111" s="1"/>
    </row>
    <row r="112" spans="2:11" ht="15">
      <c r="B112" s="35"/>
      <c r="C112" s="46"/>
      <c r="D112" s="47"/>
      <c r="E112" s="47"/>
      <c r="F112" s="48"/>
      <c r="G112" s="42"/>
      <c r="H112" s="42" t="s">
        <v>43</v>
      </c>
      <c r="I112" s="44">
        <v>20</v>
      </c>
      <c r="J112" s="45">
        <v>20</v>
      </c>
      <c r="K112" s="1"/>
    </row>
    <row r="113" spans="2:11" ht="15">
      <c r="B113" s="43" t="s">
        <v>124</v>
      </c>
      <c r="C113" s="36" t="s">
        <v>125</v>
      </c>
      <c r="D113" s="55">
        <v>42</v>
      </c>
      <c r="E113" s="55">
        <v>175</v>
      </c>
      <c r="F113" s="38">
        <f>E113/D113*100</f>
        <v>416.6666666666667</v>
      </c>
      <c r="G113" s="42"/>
      <c r="H113" s="42" t="s">
        <v>42</v>
      </c>
      <c r="I113" s="40">
        <v>300</v>
      </c>
      <c r="J113" s="41">
        <v>300</v>
      </c>
      <c r="K113" s="1"/>
    </row>
    <row r="114" spans="2:11" ht="15">
      <c r="B114" s="43"/>
      <c r="C114" s="36"/>
      <c r="D114" s="55"/>
      <c r="E114" s="55"/>
      <c r="F114" s="38"/>
      <c r="G114" s="42"/>
      <c r="H114" s="42" t="s">
        <v>43</v>
      </c>
      <c r="I114" s="40">
        <v>300</v>
      </c>
      <c r="J114" s="41">
        <v>300</v>
      </c>
      <c r="K114" s="1"/>
    </row>
    <row r="115" spans="2:11" ht="15">
      <c r="B115" s="43" t="s">
        <v>126</v>
      </c>
      <c r="C115" s="36" t="s">
        <v>127</v>
      </c>
      <c r="D115" s="55">
        <v>5</v>
      </c>
      <c r="E115" s="55">
        <v>10</v>
      </c>
      <c r="F115" s="38">
        <f>E115/D115*100</f>
        <v>200</v>
      </c>
      <c r="G115" s="42"/>
      <c r="H115" s="42" t="s">
        <v>42</v>
      </c>
      <c r="I115" s="40">
        <v>54</v>
      </c>
      <c r="J115" s="41">
        <v>54</v>
      </c>
      <c r="K115" s="1"/>
    </row>
    <row r="116" spans="2:11" ht="15">
      <c r="B116" s="43"/>
      <c r="C116" s="36"/>
      <c r="D116" s="55"/>
      <c r="E116" s="55"/>
      <c r="F116" s="38"/>
      <c r="G116" s="42"/>
      <c r="H116" s="42" t="s">
        <v>43</v>
      </c>
      <c r="I116" s="40">
        <v>54</v>
      </c>
      <c r="J116" s="41">
        <v>54</v>
      </c>
      <c r="K116" s="1"/>
    </row>
    <row r="117" spans="2:11" ht="15">
      <c r="B117" s="43" t="s">
        <v>128</v>
      </c>
      <c r="C117" s="36" t="s">
        <v>129</v>
      </c>
      <c r="D117" s="55"/>
      <c r="E117" s="55"/>
      <c r="F117" s="38"/>
      <c r="G117" s="42"/>
      <c r="H117" s="42" t="s">
        <v>42</v>
      </c>
      <c r="I117" s="40">
        <v>1</v>
      </c>
      <c r="J117" s="41">
        <v>1</v>
      </c>
      <c r="K117" s="1"/>
    </row>
    <row r="118" spans="2:11" ht="15">
      <c r="B118" s="43"/>
      <c r="C118" s="36"/>
      <c r="D118" s="55"/>
      <c r="E118" s="55"/>
      <c r="F118" s="38"/>
      <c r="G118" s="42"/>
      <c r="H118" s="42" t="s">
        <v>43</v>
      </c>
      <c r="I118" s="40">
        <v>1</v>
      </c>
      <c r="J118" s="41">
        <v>1</v>
      </c>
      <c r="K118" s="1"/>
    </row>
    <row r="119" spans="2:11" ht="30">
      <c r="B119" s="43" t="s">
        <v>130</v>
      </c>
      <c r="C119" s="36" t="s">
        <v>131</v>
      </c>
      <c r="D119" s="37">
        <f>D121</f>
        <v>4</v>
      </c>
      <c r="E119" s="37">
        <f>E121</f>
        <v>4</v>
      </c>
      <c r="F119" s="38">
        <f>E119/D119*100</f>
        <v>100</v>
      </c>
      <c r="G119" s="42"/>
      <c r="H119" s="42" t="s">
        <v>42</v>
      </c>
      <c r="I119" s="40">
        <f>I121</f>
        <v>5</v>
      </c>
      <c r="J119" s="41">
        <f>J121</f>
        <v>5</v>
      </c>
      <c r="K119" s="1"/>
    </row>
    <row r="120" spans="2:11" ht="15">
      <c r="B120" s="43"/>
      <c r="C120" s="36"/>
      <c r="D120" s="37"/>
      <c r="E120" s="37"/>
      <c r="F120" s="38"/>
      <c r="G120" s="42"/>
      <c r="H120" s="42" t="s">
        <v>43</v>
      </c>
      <c r="I120" s="40">
        <f>I122</f>
        <v>5</v>
      </c>
      <c r="J120" s="41">
        <f>J122</f>
        <v>5</v>
      </c>
      <c r="K120" s="1"/>
    </row>
    <row r="121" spans="2:11" ht="30" customHeight="1">
      <c r="B121" s="35" t="s">
        <v>132</v>
      </c>
      <c r="C121" s="46" t="s">
        <v>133</v>
      </c>
      <c r="D121" s="47">
        <v>4</v>
      </c>
      <c r="E121" s="47">
        <v>4</v>
      </c>
      <c r="F121" s="48">
        <f>E121/D121*100</f>
        <v>100</v>
      </c>
      <c r="G121" s="42"/>
      <c r="H121" s="42" t="s">
        <v>42</v>
      </c>
      <c r="I121" s="44">
        <v>5</v>
      </c>
      <c r="J121" s="45">
        <v>5</v>
      </c>
      <c r="K121" s="1"/>
    </row>
    <row r="122" spans="2:11" ht="15">
      <c r="B122" s="35"/>
      <c r="C122" s="46"/>
      <c r="D122" s="47"/>
      <c r="E122" s="47"/>
      <c r="F122" s="48"/>
      <c r="G122" s="42"/>
      <c r="H122" s="42" t="s">
        <v>43</v>
      </c>
      <c r="I122" s="44">
        <v>5</v>
      </c>
      <c r="J122" s="45">
        <v>5</v>
      </c>
      <c r="K122" s="1"/>
    </row>
    <row r="123" spans="2:11" ht="30">
      <c r="B123" s="62" t="s">
        <v>134</v>
      </c>
      <c r="C123" s="63" t="s">
        <v>135</v>
      </c>
      <c r="D123" s="47"/>
      <c r="E123" s="47"/>
      <c r="F123" s="48"/>
      <c r="G123" s="42"/>
      <c r="H123" s="42" t="s">
        <v>42</v>
      </c>
      <c r="I123" s="40">
        <v>250</v>
      </c>
      <c r="J123" s="41">
        <v>250</v>
      </c>
      <c r="K123" s="1"/>
    </row>
    <row r="124" spans="2:11" ht="15">
      <c r="B124" s="35"/>
      <c r="C124" s="46"/>
      <c r="D124" s="47"/>
      <c r="E124" s="47"/>
      <c r="F124" s="48"/>
      <c r="G124" s="42"/>
      <c r="H124" s="42" t="s">
        <v>43</v>
      </c>
      <c r="I124" s="40">
        <v>250</v>
      </c>
      <c r="J124" s="41">
        <v>250</v>
      </c>
      <c r="K124" s="1"/>
    </row>
    <row r="125" spans="2:11" ht="15">
      <c r="B125" s="43" t="s">
        <v>136</v>
      </c>
      <c r="C125" s="36" t="s">
        <v>137</v>
      </c>
      <c r="D125" s="55">
        <f>D129+D131+D133+D127</f>
        <v>282</v>
      </c>
      <c r="E125" s="55">
        <f>E129+E131+E133+E127</f>
        <v>494</v>
      </c>
      <c r="F125" s="38">
        <f>E125/D125*100</f>
        <v>175.17730496453902</v>
      </c>
      <c r="G125" s="39" t="e">
        <f>#REF!-E125</f>
        <v>#REF!</v>
      </c>
      <c r="H125" s="39" t="s">
        <v>42</v>
      </c>
      <c r="I125" s="40">
        <f>I127+I129+I131+I133</f>
        <v>531</v>
      </c>
      <c r="J125" s="41">
        <f>J127+J129+J131+J133</f>
        <v>531</v>
      </c>
      <c r="K125" s="1"/>
    </row>
    <row r="126" spans="2:11" ht="15">
      <c r="B126" s="43"/>
      <c r="C126" s="36"/>
      <c r="D126" s="55"/>
      <c r="E126" s="55"/>
      <c r="F126" s="38"/>
      <c r="G126" s="39"/>
      <c r="H126" s="39" t="s">
        <v>43</v>
      </c>
      <c r="I126" s="40">
        <f>I128+I130+I132+I134</f>
        <v>531</v>
      </c>
      <c r="J126" s="41">
        <f>J128+J130+J132+J134</f>
        <v>531</v>
      </c>
      <c r="K126" s="1"/>
    </row>
    <row r="127" spans="2:11" ht="15">
      <c r="B127" s="35" t="s">
        <v>138</v>
      </c>
      <c r="C127" s="46" t="s">
        <v>139</v>
      </c>
      <c r="D127" s="57">
        <v>0</v>
      </c>
      <c r="E127" s="57">
        <v>100</v>
      </c>
      <c r="F127" s="48" t="e">
        <f>E127/D127*100</f>
        <v>#DIV/0!</v>
      </c>
      <c r="G127" s="42"/>
      <c r="H127" s="42" t="s">
        <v>42</v>
      </c>
      <c r="I127" s="44">
        <v>150</v>
      </c>
      <c r="J127" s="45">
        <v>150</v>
      </c>
      <c r="K127" s="1"/>
    </row>
    <row r="128" spans="2:11" ht="15">
      <c r="B128" s="35"/>
      <c r="C128" s="46"/>
      <c r="D128" s="57"/>
      <c r="E128" s="57"/>
      <c r="F128" s="48"/>
      <c r="G128" s="42"/>
      <c r="H128" s="42" t="s">
        <v>43</v>
      </c>
      <c r="I128" s="44">
        <v>150</v>
      </c>
      <c r="J128" s="45">
        <v>150</v>
      </c>
      <c r="K128" s="1"/>
    </row>
    <row r="129" spans="2:11" ht="15">
      <c r="B129" s="35" t="s">
        <v>140</v>
      </c>
      <c r="C129" s="46" t="s">
        <v>141</v>
      </c>
      <c r="D129" s="57">
        <v>4</v>
      </c>
      <c r="E129" s="57">
        <v>4</v>
      </c>
      <c r="F129" s="48">
        <f>E129/D129*100</f>
        <v>100</v>
      </c>
      <c r="G129" s="42"/>
      <c r="H129" s="42" t="s">
        <v>42</v>
      </c>
      <c r="I129" s="44">
        <v>20</v>
      </c>
      <c r="J129" s="45">
        <v>20</v>
      </c>
      <c r="K129" s="1"/>
    </row>
    <row r="130" spans="2:11" ht="15">
      <c r="B130" s="35"/>
      <c r="C130" s="46"/>
      <c r="D130" s="57"/>
      <c r="E130" s="57"/>
      <c r="F130" s="48"/>
      <c r="G130" s="42"/>
      <c r="H130" s="42" t="s">
        <v>43</v>
      </c>
      <c r="I130" s="44">
        <v>20</v>
      </c>
      <c r="J130" s="45">
        <v>20</v>
      </c>
      <c r="K130" s="1"/>
    </row>
    <row r="131" spans="2:11" ht="15">
      <c r="B131" s="35" t="s">
        <v>142</v>
      </c>
      <c r="C131" s="46" t="s">
        <v>143</v>
      </c>
      <c r="D131" s="57">
        <v>87</v>
      </c>
      <c r="E131" s="57">
        <v>90</v>
      </c>
      <c r="F131" s="48">
        <f>E131/D131*100</f>
        <v>103.44827586206897</v>
      </c>
      <c r="G131" s="42"/>
      <c r="H131" s="42" t="s">
        <v>42</v>
      </c>
      <c r="I131" s="44">
        <v>7</v>
      </c>
      <c r="J131" s="45">
        <v>7</v>
      </c>
      <c r="K131" s="1"/>
    </row>
    <row r="132" spans="2:11" ht="15">
      <c r="B132" s="35"/>
      <c r="C132" s="46"/>
      <c r="D132" s="57"/>
      <c r="E132" s="57"/>
      <c r="F132" s="48"/>
      <c r="G132" s="42"/>
      <c r="H132" s="42" t="s">
        <v>43</v>
      </c>
      <c r="I132" s="44">
        <v>7</v>
      </c>
      <c r="J132" s="45">
        <v>7</v>
      </c>
      <c r="K132" s="1"/>
    </row>
    <row r="133" spans="2:11" ht="30">
      <c r="B133" s="35" t="s">
        <v>144</v>
      </c>
      <c r="C133" s="46" t="s">
        <v>145</v>
      </c>
      <c r="D133" s="57">
        <v>191</v>
      </c>
      <c r="E133" s="57">
        <v>300</v>
      </c>
      <c r="F133" s="48">
        <f>E133/D133*100</f>
        <v>157.06806282722513</v>
      </c>
      <c r="G133" s="42">
        <v>-10</v>
      </c>
      <c r="H133" s="42" t="s">
        <v>42</v>
      </c>
      <c r="I133" s="44">
        <v>354</v>
      </c>
      <c r="J133" s="45">
        <v>354</v>
      </c>
      <c r="K133" s="1"/>
    </row>
    <row r="134" spans="2:11" ht="15">
      <c r="B134" s="35"/>
      <c r="C134" s="46"/>
      <c r="D134" s="57"/>
      <c r="E134" s="57"/>
      <c r="F134" s="48"/>
      <c r="G134" s="42"/>
      <c r="H134" s="42" t="s">
        <v>43</v>
      </c>
      <c r="I134" s="44">
        <v>354</v>
      </c>
      <c r="J134" s="45">
        <v>354</v>
      </c>
      <c r="K134" s="1"/>
    </row>
    <row r="135" spans="2:11" ht="15">
      <c r="B135" s="43" t="s">
        <v>146</v>
      </c>
      <c r="C135" s="36" t="s">
        <v>147</v>
      </c>
      <c r="D135" s="55"/>
      <c r="E135" s="55"/>
      <c r="F135" s="38"/>
      <c r="G135" s="39"/>
      <c r="H135" s="39" t="s">
        <v>42</v>
      </c>
      <c r="I135" s="40">
        <f>I137+I139</f>
        <v>3618</v>
      </c>
      <c r="J135" s="41">
        <f>J137+J139</f>
        <v>3618</v>
      </c>
      <c r="K135" s="1"/>
    </row>
    <row r="136" spans="2:11" ht="15">
      <c r="B136" s="43"/>
      <c r="C136" s="36"/>
      <c r="D136" s="55"/>
      <c r="E136" s="55"/>
      <c r="F136" s="38"/>
      <c r="G136" s="39"/>
      <c r="H136" s="39" t="s">
        <v>43</v>
      </c>
      <c r="I136" s="40">
        <f>I138+I140</f>
        <v>3618</v>
      </c>
      <c r="J136" s="41">
        <f>J138+J140</f>
        <v>3618</v>
      </c>
      <c r="K136" s="1"/>
    </row>
    <row r="137" spans="2:11" ht="15">
      <c r="B137" s="35" t="s">
        <v>148</v>
      </c>
      <c r="C137" s="46" t="s">
        <v>149</v>
      </c>
      <c r="D137" s="55"/>
      <c r="E137" s="55"/>
      <c r="F137" s="38"/>
      <c r="G137" s="39"/>
      <c r="H137" s="52" t="s">
        <v>42</v>
      </c>
      <c r="I137" s="44">
        <v>3500</v>
      </c>
      <c r="J137" s="45">
        <v>3500</v>
      </c>
      <c r="K137" s="1"/>
    </row>
    <row r="138" spans="2:11" ht="15">
      <c r="B138" s="35"/>
      <c r="C138" s="46"/>
      <c r="D138" s="55"/>
      <c r="E138" s="55"/>
      <c r="F138" s="38"/>
      <c r="G138" s="39"/>
      <c r="H138" s="52" t="s">
        <v>43</v>
      </c>
      <c r="I138" s="44">
        <v>3500</v>
      </c>
      <c r="J138" s="45">
        <v>3500</v>
      </c>
      <c r="K138" s="1"/>
    </row>
    <row r="139" spans="2:11" ht="30">
      <c r="B139" s="35" t="s">
        <v>150</v>
      </c>
      <c r="C139" s="46" t="s">
        <v>151</v>
      </c>
      <c r="D139" s="55"/>
      <c r="E139" s="55"/>
      <c r="F139" s="38"/>
      <c r="G139" s="39"/>
      <c r="H139" s="52" t="s">
        <v>42</v>
      </c>
      <c r="I139" s="44">
        <v>118</v>
      </c>
      <c r="J139" s="45">
        <v>118</v>
      </c>
      <c r="K139" s="1"/>
    </row>
    <row r="140" spans="2:11" ht="15">
      <c r="B140" s="35"/>
      <c r="C140" s="46"/>
      <c r="D140" s="55"/>
      <c r="E140" s="55"/>
      <c r="F140" s="38"/>
      <c r="G140" s="39"/>
      <c r="H140" s="52" t="s">
        <v>43</v>
      </c>
      <c r="I140" s="44">
        <v>118</v>
      </c>
      <c r="J140" s="45">
        <v>118</v>
      </c>
      <c r="K140" s="1"/>
    </row>
    <row r="141" spans="2:11" ht="45">
      <c r="B141" s="43" t="s">
        <v>152</v>
      </c>
      <c r="C141" s="64" t="s">
        <v>153</v>
      </c>
      <c r="D141" s="55"/>
      <c r="E141" s="55"/>
      <c r="F141" s="38"/>
      <c r="G141" s="39"/>
      <c r="H141" s="39" t="s">
        <v>42</v>
      </c>
      <c r="I141" s="40">
        <f aca="true" t="shared" si="1" ref="I141:J144">I143</f>
        <v>266276</v>
      </c>
      <c r="J141" s="41">
        <f t="shared" si="1"/>
        <v>266276</v>
      </c>
      <c r="K141" s="1"/>
    </row>
    <row r="142" spans="2:11" ht="15">
      <c r="B142" s="43"/>
      <c r="C142" s="64"/>
      <c r="D142" s="55"/>
      <c r="E142" s="55"/>
      <c r="F142" s="38"/>
      <c r="G142" s="39"/>
      <c r="H142" s="39" t="s">
        <v>43</v>
      </c>
      <c r="I142" s="40">
        <f t="shared" si="1"/>
        <v>66276</v>
      </c>
      <c r="J142" s="41">
        <f t="shared" si="1"/>
        <v>66276</v>
      </c>
      <c r="K142" s="1"/>
    </row>
    <row r="143" spans="2:11" ht="30">
      <c r="B143" s="35" t="s">
        <v>154</v>
      </c>
      <c r="C143" s="65" t="s">
        <v>155</v>
      </c>
      <c r="D143" s="55"/>
      <c r="E143" s="55"/>
      <c r="F143" s="38"/>
      <c r="G143" s="39"/>
      <c r="H143" s="52" t="s">
        <v>42</v>
      </c>
      <c r="I143" s="44">
        <f t="shared" si="1"/>
        <v>266276</v>
      </c>
      <c r="J143" s="45">
        <f t="shared" si="1"/>
        <v>266276</v>
      </c>
      <c r="K143" s="1"/>
    </row>
    <row r="144" spans="2:11" ht="15">
      <c r="B144" s="35"/>
      <c r="C144" s="65"/>
      <c r="D144" s="55"/>
      <c r="E144" s="55"/>
      <c r="F144" s="38"/>
      <c r="G144" s="39"/>
      <c r="H144" s="52" t="s">
        <v>43</v>
      </c>
      <c r="I144" s="44">
        <f t="shared" si="1"/>
        <v>66276</v>
      </c>
      <c r="J144" s="45">
        <f t="shared" si="1"/>
        <v>66276</v>
      </c>
      <c r="K144" s="1"/>
    </row>
    <row r="145" spans="2:11" ht="30">
      <c r="B145" s="35"/>
      <c r="C145" s="65" t="s">
        <v>156</v>
      </c>
      <c r="D145" s="55"/>
      <c r="E145" s="55"/>
      <c r="F145" s="38"/>
      <c r="G145" s="39"/>
      <c r="H145" s="52" t="s">
        <v>42</v>
      </c>
      <c r="I145" s="44">
        <v>266276</v>
      </c>
      <c r="J145" s="45">
        <v>266276</v>
      </c>
      <c r="K145" s="1"/>
    </row>
    <row r="146" spans="2:11" ht="15">
      <c r="B146" s="35"/>
      <c r="C146" s="65"/>
      <c r="D146" s="55"/>
      <c r="E146" s="55"/>
      <c r="F146" s="38"/>
      <c r="G146" s="39"/>
      <c r="H146" s="52" t="s">
        <v>43</v>
      </c>
      <c r="I146" s="44">
        <v>66276</v>
      </c>
      <c r="J146" s="45">
        <v>66276</v>
      </c>
      <c r="K146" s="1"/>
    </row>
    <row r="147" spans="2:11" ht="15">
      <c r="B147" s="43">
        <v>70</v>
      </c>
      <c r="C147" s="36" t="s">
        <v>157</v>
      </c>
      <c r="D147" s="38" t="e">
        <f>D149</f>
        <v>#REF!</v>
      </c>
      <c r="E147" s="38" t="e">
        <f>E149</f>
        <v>#REF!</v>
      </c>
      <c r="F147" s="38" t="e">
        <f>E147/D147*100</f>
        <v>#REF!</v>
      </c>
      <c r="G147" s="42"/>
      <c r="H147" s="51" t="s">
        <v>42</v>
      </c>
      <c r="I147" s="40">
        <f aca="true" t="shared" si="2" ref="I147:J150">I149</f>
        <v>335976</v>
      </c>
      <c r="J147" s="41">
        <f t="shared" si="2"/>
        <v>306615</v>
      </c>
      <c r="K147" s="1"/>
    </row>
    <row r="148" spans="2:11" ht="15">
      <c r="B148" s="43"/>
      <c r="C148" s="36"/>
      <c r="D148" s="38"/>
      <c r="E148" s="38"/>
      <c r="F148" s="38"/>
      <c r="G148" s="42"/>
      <c r="H148" s="51" t="s">
        <v>43</v>
      </c>
      <c r="I148" s="40">
        <f t="shared" si="2"/>
        <v>79339</v>
      </c>
      <c r="J148" s="41">
        <f t="shared" si="2"/>
        <v>75639</v>
      </c>
      <c r="K148" s="1"/>
    </row>
    <row r="149" spans="2:11" ht="30">
      <c r="B149" s="43">
        <v>71</v>
      </c>
      <c r="C149" s="66" t="s">
        <v>158</v>
      </c>
      <c r="D149" s="38" t="e">
        <f>D151</f>
        <v>#REF!</v>
      </c>
      <c r="E149" s="38" t="e">
        <f>E151</f>
        <v>#REF!</v>
      </c>
      <c r="F149" s="38" t="e">
        <f>E149/D149*100</f>
        <v>#REF!</v>
      </c>
      <c r="G149" s="42"/>
      <c r="H149" s="42" t="s">
        <v>42</v>
      </c>
      <c r="I149" s="40">
        <f t="shared" si="2"/>
        <v>335976</v>
      </c>
      <c r="J149" s="41">
        <f t="shared" si="2"/>
        <v>306615</v>
      </c>
      <c r="K149" s="1"/>
    </row>
    <row r="150" spans="2:11" ht="15">
      <c r="B150" s="43"/>
      <c r="C150" s="66"/>
      <c r="D150" s="38"/>
      <c r="E150" s="38"/>
      <c r="F150" s="38"/>
      <c r="G150" s="42"/>
      <c r="H150" s="42" t="s">
        <v>43</v>
      </c>
      <c r="I150" s="40">
        <f t="shared" si="2"/>
        <v>79339</v>
      </c>
      <c r="J150" s="41">
        <f t="shared" si="2"/>
        <v>75639</v>
      </c>
      <c r="K150" s="1"/>
    </row>
    <row r="151" spans="2:11" ht="15">
      <c r="B151" s="43" t="s">
        <v>159</v>
      </c>
      <c r="C151" s="36" t="s">
        <v>160</v>
      </c>
      <c r="D151" s="55" t="e">
        <f>#REF!+D155+#REF!+D159</f>
        <v>#REF!</v>
      </c>
      <c r="E151" s="55" t="e">
        <f>E155+#REF!+E159</f>
        <v>#REF!</v>
      </c>
      <c r="F151" s="48" t="e">
        <f>E151/D151*100</f>
        <v>#REF!</v>
      </c>
      <c r="G151" s="42"/>
      <c r="H151" s="42" t="s">
        <v>42</v>
      </c>
      <c r="I151" s="44">
        <f>I153+I155+I157+I159</f>
        <v>335976</v>
      </c>
      <c r="J151" s="45">
        <f>J153+J155+J157+J159</f>
        <v>306615</v>
      </c>
      <c r="K151" s="67"/>
    </row>
    <row r="152" spans="2:11" ht="15">
      <c r="B152" s="43"/>
      <c r="C152" s="36"/>
      <c r="D152" s="55"/>
      <c r="E152" s="55"/>
      <c r="F152" s="48"/>
      <c r="G152" s="42"/>
      <c r="H152" s="42" t="s">
        <v>43</v>
      </c>
      <c r="I152" s="44">
        <f>I154+I156+I158+I160</f>
        <v>79339</v>
      </c>
      <c r="J152" s="45">
        <f>J154+J156+J158+J160</f>
        <v>75639</v>
      </c>
      <c r="K152" s="1"/>
    </row>
    <row r="153" spans="2:11" ht="20.25" customHeight="1">
      <c r="B153" s="35" t="s">
        <v>161</v>
      </c>
      <c r="C153" s="46" t="s">
        <v>162</v>
      </c>
      <c r="D153" s="57"/>
      <c r="E153" s="57"/>
      <c r="F153" s="48"/>
      <c r="G153" s="42"/>
      <c r="H153" s="42" t="s">
        <v>42</v>
      </c>
      <c r="I153" s="44">
        <v>334687</v>
      </c>
      <c r="J153" s="45">
        <v>305326</v>
      </c>
      <c r="K153" s="1"/>
    </row>
    <row r="154" spans="2:11" ht="20.25" customHeight="1">
      <c r="B154" s="35"/>
      <c r="C154" s="46"/>
      <c r="D154" s="57"/>
      <c r="E154" s="57"/>
      <c r="F154" s="48"/>
      <c r="G154" s="42"/>
      <c r="H154" s="42" t="s">
        <v>43</v>
      </c>
      <c r="I154" s="44">
        <v>78050</v>
      </c>
      <c r="J154" s="45">
        <v>74350</v>
      </c>
      <c r="K154" s="1"/>
    </row>
    <row r="155" spans="2:11" ht="30">
      <c r="B155" s="68" t="s">
        <v>163</v>
      </c>
      <c r="C155" s="69" t="s">
        <v>164</v>
      </c>
      <c r="D155" s="37">
        <v>60</v>
      </c>
      <c r="E155" s="48">
        <v>428</v>
      </c>
      <c r="F155" s="48">
        <f>E155/D155*100</f>
        <v>713.3333333333334</v>
      </c>
      <c r="G155" s="42"/>
      <c r="H155" s="42" t="s">
        <v>42</v>
      </c>
      <c r="I155" s="44">
        <v>850</v>
      </c>
      <c r="J155" s="45">
        <v>850</v>
      </c>
      <c r="K155" s="1"/>
    </row>
    <row r="156" spans="2:11" ht="15">
      <c r="B156" s="68"/>
      <c r="C156" s="69"/>
      <c r="D156" s="37"/>
      <c r="E156" s="48"/>
      <c r="F156" s="48"/>
      <c r="G156" s="42"/>
      <c r="H156" s="42" t="s">
        <v>43</v>
      </c>
      <c r="I156" s="44">
        <v>850</v>
      </c>
      <c r="J156" s="45">
        <v>850</v>
      </c>
      <c r="K156" s="1"/>
    </row>
    <row r="157" spans="2:11" ht="30">
      <c r="B157" s="68" t="s">
        <v>165</v>
      </c>
      <c r="C157" s="69" t="s">
        <v>166</v>
      </c>
      <c r="D157" s="37"/>
      <c r="E157" s="48"/>
      <c r="F157" s="48"/>
      <c r="G157" s="42"/>
      <c r="H157" s="42" t="s">
        <v>42</v>
      </c>
      <c r="I157" s="44">
        <v>35</v>
      </c>
      <c r="J157" s="45">
        <v>35</v>
      </c>
      <c r="K157" s="1"/>
    </row>
    <row r="158" spans="2:11" ht="15">
      <c r="B158" s="68"/>
      <c r="C158" s="69"/>
      <c r="D158" s="37"/>
      <c r="E158" s="48"/>
      <c r="F158" s="48"/>
      <c r="G158" s="42"/>
      <c r="H158" s="42" t="s">
        <v>43</v>
      </c>
      <c r="I158" s="44">
        <v>35</v>
      </c>
      <c r="J158" s="45">
        <v>35</v>
      </c>
      <c r="K158" s="1"/>
    </row>
    <row r="159" spans="2:11" ht="15">
      <c r="B159" s="35" t="s">
        <v>167</v>
      </c>
      <c r="C159" s="46" t="s">
        <v>168</v>
      </c>
      <c r="D159" s="47">
        <v>9</v>
      </c>
      <c r="E159" s="47">
        <v>120</v>
      </c>
      <c r="F159" s="48">
        <f>E159/D159*100</f>
        <v>1333.3333333333335</v>
      </c>
      <c r="G159" s="42"/>
      <c r="H159" s="42" t="s">
        <v>42</v>
      </c>
      <c r="I159" s="44">
        <v>404</v>
      </c>
      <c r="J159" s="45">
        <v>404</v>
      </c>
      <c r="K159" s="1"/>
    </row>
    <row r="160" spans="2:11" ht="15">
      <c r="B160" s="35"/>
      <c r="C160" s="46"/>
      <c r="D160" s="47"/>
      <c r="E160" s="47"/>
      <c r="F160" s="48"/>
      <c r="G160" s="42"/>
      <c r="H160" s="42" t="s">
        <v>43</v>
      </c>
      <c r="I160" s="44">
        <v>404</v>
      </c>
      <c r="J160" s="45">
        <v>404</v>
      </c>
      <c r="K160" s="1"/>
    </row>
    <row r="161" spans="2:11" ht="15">
      <c r="B161" s="43" t="s">
        <v>169</v>
      </c>
      <c r="C161" s="36" t="s">
        <v>170</v>
      </c>
      <c r="D161" s="47"/>
      <c r="E161" s="47"/>
      <c r="F161" s="48"/>
      <c r="G161" s="42"/>
      <c r="H161" s="51" t="s">
        <v>42</v>
      </c>
      <c r="I161" s="40">
        <f>I163+I165</f>
        <v>622086</v>
      </c>
      <c r="J161" s="41">
        <f>J163+J165</f>
        <v>592725</v>
      </c>
      <c r="K161" s="1"/>
    </row>
    <row r="162" spans="2:11" ht="15">
      <c r="B162" s="70"/>
      <c r="C162" s="36"/>
      <c r="D162" s="47"/>
      <c r="E162" s="47"/>
      <c r="F162" s="48"/>
      <c r="G162" s="42"/>
      <c r="H162" s="51" t="s">
        <v>43</v>
      </c>
      <c r="I162" s="40">
        <f>I164+I166</f>
        <v>165449</v>
      </c>
      <c r="J162" s="41">
        <f>J164+J166</f>
        <v>161749</v>
      </c>
      <c r="K162" s="1"/>
    </row>
    <row r="163" spans="2:11" ht="19.5" customHeight="1">
      <c r="B163" s="71" t="s">
        <v>171</v>
      </c>
      <c r="C163" s="46" t="s">
        <v>172</v>
      </c>
      <c r="D163" s="47"/>
      <c r="E163" s="47"/>
      <c r="F163" s="48"/>
      <c r="G163" s="42"/>
      <c r="H163" s="42" t="s">
        <v>42</v>
      </c>
      <c r="I163" s="44">
        <f>I141+I153</f>
        <v>600963</v>
      </c>
      <c r="J163" s="45">
        <f>J141+J153</f>
        <v>571602</v>
      </c>
      <c r="K163" s="1"/>
    </row>
    <row r="164" spans="2:11" ht="19.5" customHeight="1">
      <c r="B164" s="71"/>
      <c r="C164" s="46"/>
      <c r="D164" s="47"/>
      <c r="E164" s="47"/>
      <c r="F164" s="48"/>
      <c r="G164" s="42"/>
      <c r="H164" s="42" t="s">
        <v>43</v>
      </c>
      <c r="I164" s="44">
        <f>I154+I142</f>
        <v>144326</v>
      </c>
      <c r="J164" s="45">
        <f>J154+J142</f>
        <v>140626</v>
      </c>
      <c r="K164" s="1"/>
    </row>
    <row r="165" spans="2:11" ht="30">
      <c r="B165" s="71" t="s">
        <v>173</v>
      </c>
      <c r="C165" s="46" t="s">
        <v>174</v>
      </c>
      <c r="D165" s="47"/>
      <c r="E165" s="47"/>
      <c r="F165" s="48"/>
      <c r="G165" s="42"/>
      <c r="H165" s="42" t="s">
        <v>42</v>
      </c>
      <c r="I165" s="44">
        <f>I36+I68+I135+I155+I157+I159</f>
        <v>21123</v>
      </c>
      <c r="J165" s="45">
        <f>J36+J68+J135+J155+J157+J159</f>
        <v>21123</v>
      </c>
      <c r="K165" s="1"/>
    </row>
    <row r="166" spans="2:11" ht="15">
      <c r="B166" s="71"/>
      <c r="C166" s="46"/>
      <c r="D166" s="47"/>
      <c r="E166" s="47"/>
      <c r="F166" s="48"/>
      <c r="G166" s="42"/>
      <c r="H166" s="42" t="s">
        <v>43</v>
      </c>
      <c r="I166" s="44">
        <f>I37+I69+I136+I156+I158+I160</f>
        <v>21123</v>
      </c>
      <c r="J166" s="45">
        <f>J37+J69+J136+J156+J158+J160</f>
        <v>21123</v>
      </c>
      <c r="K166" s="1"/>
    </row>
    <row r="167" spans="2:11" ht="20.25" customHeight="1">
      <c r="B167" s="71"/>
      <c r="C167" s="36" t="s">
        <v>175</v>
      </c>
      <c r="D167" s="37">
        <v>0</v>
      </c>
      <c r="E167" s="37" t="e">
        <f>E14-E30</f>
        <v>#REF!</v>
      </c>
      <c r="F167" s="42"/>
      <c r="G167" s="42"/>
      <c r="H167" s="42"/>
      <c r="I167" s="44">
        <f>I14-I33</f>
        <v>-1505</v>
      </c>
      <c r="J167" s="45">
        <f>J14-J33</f>
        <v>-1653</v>
      </c>
      <c r="K167" s="1"/>
    </row>
    <row r="168" spans="2:11" ht="30" customHeight="1" thickBot="1">
      <c r="B168" s="72"/>
      <c r="C168" s="73" t="s">
        <v>176</v>
      </c>
      <c r="D168" s="74"/>
      <c r="E168" s="75">
        <v>28706</v>
      </c>
      <c r="F168" s="76"/>
      <c r="G168" s="76"/>
      <c r="H168" s="76"/>
      <c r="I168" s="77" t="e">
        <f>#REF!+#REF!</f>
        <v>#REF!</v>
      </c>
      <c r="J168" s="78">
        <v>167398</v>
      </c>
      <c r="K168" s="1"/>
    </row>
    <row r="169" spans="2:7" ht="15">
      <c r="B169" s="79"/>
      <c r="C169" s="1"/>
      <c r="D169" s="80"/>
      <c r="E169" s="81"/>
      <c r="F169" s="82"/>
      <c r="G169" s="82"/>
    </row>
    <row r="170" spans="2:7" ht="15">
      <c r="B170" s="79"/>
      <c r="C170" s="1"/>
      <c r="D170" s="80"/>
      <c r="E170" s="81"/>
      <c r="F170" s="82"/>
      <c r="G170" s="82"/>
    </row>
    <row r="171" spans="3:7" ht="15">
      <c r="C171" s="83" t="s">
        <v>177</v>
      </c>
      <c r="E171" s="84"/>
      <c r="F171" s="84"/>
      <c r="G171" s="84"/>
    </row>
    <row r="172" spans="3:7" ht="15">
      <c r="C172" s="83" t="s">
        <v>178</v>
      </c>
      <c r="E172" s="84"/>
      <c r="F172" s="84"/>
      <c r="G172" s="84"/>
    </row>
    <row r="173" spans="3:7" ht="15">
      <c r="C173" s="83"/>
      <c r="E173" s="84"/>
      <c r="F173" s="84"/>
      <c r="G173" s="84"/>
    </row>
    <row r="174" spans="3:11" ht="15">
      <c r="C174" s="85"/>
      <c r="K174" s="1"/>
    </row>
    <row r="175" spans="3:11" ht="15">
      <c r="C175" s="86" t="s">
        <v>179</v>
      </c>
      <c r="D175" s="67"/>
      <c r="K175" s="1"/>
    </row>
    <row r="176" spans="3:11" ht="15">
      <c r="C176" s="86" t="s">
        <v>180</v>
      </c>
      <c r="D176" s="67"/>
      <c r="K176" s="1"/>
    </row>
    <row r="177" spans="3:11" ht="15">
      <c r="C177" s="27"/>
      <c r="K177" s="1"/>
    </row>
    <row r="178" spans="3:11" ht="15">
      <c r="C178" s="1"/>
      <c r="K178" s="1"/>
    </row>
    <row r="179" spans="3:11" ht="15">
      <c r="C179" s="1"/>
      <c r="K179" s="1"/>
    </row>
    <row r="180" spans="3:11" ht="15">
      <c r="C180" s="1"/>
      <c r="K180" s="1"/>
    </row>
    <row r="181" ht="15">
      <c r="K181" s="1"/>
    </row>
    <row r="182" ht="15">
      <c r="K182" s="1"/>
    </row>
    <row r="183" ht="15">
      <c r="K183" s="1"/>
    </row>
    <row r="184" ht="15">
      <c r="K184" s="1"/>
    </row>
    <row r="185" ht="15">
      <c r="K185" s="1"/>
    </row>
    <row r="186" ht="15">
      <c r="K186" s="1"/>
    </row>
    <row r="190" ht="15">
      <c r="C190" s="1"/>
    </row>
    <row r="191" ht="15">
      <c r="C191" s="1"/>
    </row>
    <row r="192" ht="33" customHeight="1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spans="3:8" ht="15">
      <c r="C198" s="88"/>
      <c r="D198" s="89">
        <v>77693</v>
      </c>
      <c r="E198" s="88"/>
      <c r="G198" s="88"/>
      <c r="H198" s="88"/>
    </row>
    <row r="199" spans="3:8" ht="15">
      <c r="C199" s="88"/>
      <c r="D199" s="89">
        <v>137500</v>
      </c>
      <c r="E199" s="88"/>
      <c r="G199" s="88"/>
      <c r="H199" s="88"/>
    </row>
    <row r="200" spans="3:8" ht="15">
      <c r="C200" s="88"/>
      <c r="D200" s="89">
        <v>50000</v>
      </c>
      <c r="E200" s="88"/>
      <c r="G200" s="88"/>
      <c r="H200" s="88"/>
    </row>
    <row r="201" spans="3:8" ht="15">
      <c r="C201" s="88"/>
      <c r="D201" s="90">
        <f>SUM(D198:D200)</f>
        <v>265193</v>
      </c>
      <c r="E201" s="88"/>
      <c r="G201" s="88"/>
      <c r="H201" s="88"/>
    </row>
    <row r="202" spans="3:8" ht="15">
      <c r="C202" s="88"/>
      <c r="E202" s="88"/>
      <c r="G202" s="88"/>
      <c r="H202" s="88"/>
    </row>
    <row r="203" spans="3:8" ht="15">
      <c r="C203" s="88"/>
      <c r="E203" s="88"/>
      <c r="G203" s="88"/>
      <c r="H203" s="88"/>
    </row>
    <row r="204" spans="3:8" ht="15">
      <c r="C204" s="88"/>
      <c r="E204" s="88"/>
      <c r="G204" s="88"/>
      <c r="H204" s="88"/>
    </row>
    <row r="205" spans="3:8" ht="15">
      <c r="C205" s="88"/>
      <c r="E205" s="88"/>
      <c r="G205" s="88"/>
      <c r="H205" s="88"/>
    </row>
    <row r="206" spans="3:8" ht="15">
      <c r="C206" s="88"/>
      <c r="E206" s="88"/>
      <c r="G206" s="88"/>
      <c r="H206" s="88"/>
    </row>
    <row r="207" spans="3:8" ht="15">
      <c r="C207" s="88"/>
      <c r="E207" s="88"/>
      <c r="G207" s="88"/>
      <c r="H207" s="88"/>
    </row>
    <row r="208" spans="3:8" ht="15">
      <c r="C208" s="88"/>
      <c r="E208" s="88"/>
      <c r="G208" s="88"/>
      <c r="H208" s="88"/>
    </row>
    <row r="209" spans="3:8" ht="15">
      <c r="C209" s="88"/>
      <c r="E209" s="88"/>
      <c r="G209" s="88"/>
      <c r="H209" s="88"/>
    </row>
    <row r="210" spans="3:8" ht="15">
      <c r="C210" s="88"/>
      <c r="E210" s="88"/>
      <c r="G210" s="88"/>
      <c r="H210" s="88"/>
    </row>
    <row r="211" spans="3:8" ht="15">
      <c r="C211" s="88"/>
      <c r="E211" s="88"/>
      <c r="G211" s="88"/>
      <c r="H211" s="88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ht="15">
      <c r="C307" s="1"/>
    </row>
  </sheetData>
  <sheetProtection/>
  <mergeCells count="2"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N17" sqref="N17"/>
    </sheetView>
  </sheetViews>
  <sheetFormatPr defaultColWidth="8.7109375" defaultRowHeight="15"/>
  <cols>
    <col min="1" max="1" width="11.140625" style="0" customWidth="1"/>
    <col min="2" max="2" width="39.7109375" style="0" customWidth="1"/>
    <col min="3" max="3" width="6.421875" style="92" customWidth="1"/>
    <col min="4" max="4" width="8.7109375" style="0" customWidth="1"/>
  </cols>
  <sheetData>
    <row r="2" spans="1:2" ht="15">
      <c r="A2" s="91"/>
      <c r="B2" s="91"/>
    </row>
    <row r="3" spans="1:3" ht="15">
      <c r="A3" s="93" t="s">
        <v>0</v>
      </c>
      <c r="B3" s="94"/>
      <c r="C3" s="95"/>
    </row>
    <row r="4" spans="1:3" ht="15">
      <c r="A4" s="93" t="s">
        <v>1</v>
      </c>
      <c r="B4" s="96"/>
      <c r="C4" s="96"/>
    </row>
    <row r="5" spans="1:3" ht="15">
      <c r="A5" s="93"/>
      <c r="B5" s="97" t="s">
        <v>181</v>
      </c>
      <c r="C5" s="97"/>
    </row>
    <row r="6" spans="1:3" ht="15">
      <c r="A6" s="98" t="s">
        <v>182</v>
      </c>
      <c r="B6" s="98"/>
      <c r="C6" s="99"/>
    </row>
    <row r="7" spans="1:3" ht="15">
      <c r="A7" s="95"/>
      <c r="B7" s="95" t="s">
        <v>183</v>
      </c>
      <c r="C7" s="95"/>
    </row>
    <row r="8" spans="1:3" ht="15">
      <c r="A8" s="95"/>
      <c r="B8" s="95">
        <v>2019</v>
      </c>
      <c r="C8" s="95"/>
    </row>
    <row r="9" spans="1:3" ht="15">
      <c r="A9" s="95"/>
      <c r="B9" s="95"/>
      <c r="C9" s="95"/>
    </row>
    <row r="10" spans="1:3" ht="15">
      <c r="A10" s="95"/>
      <c r="B10" s="17" t="s">
        <v>4</v>
      </c>
      <c r="C10" s="95"/>
    </row>
    <row r="11" spans="1:4" ht="15.75" thickBot="1">
      <c r="A11" s="100"/>
      <c r="B11" s="17" t="s">
        <v>184</v>
      </c>
      <c r="C11" s="100"/>
      <c r="D11" s="93" t="s">
        <v>6</v>
      </c>
    </row>
    <row r="12" spans="1:4" ht="42" customHeight="1">
      <c r="A12" s="101" t="s">
        <v>7</v>
      </c>
      <c r="B12" s="102" t="s">
        <v>8</v>
      </c>
      <c r="C12" s="102" t="s">
        <v>185</v>
      </c>
      <c r="D12" s="103" t="s">
        <v>186</v>
      </c>
    </row>
    <row r="13" spans="1:4" ht="15">
      <c r="A13" s="104">
        <v>1</v>
      </c>
      <c r="B13" s="105">
        <v>2</v>
      </c>
      <c r="C13" s="105"/>
      <c r="D13" s="106"/>
    </row>
    <row r="14" spans="1:4" ht="15">
      <c r="A14" s="60"/>
      <c r="B14" s="63" t="s">
        <v>17</v>
      </c>
      <c r="C14" s="107"/>
      <c r="D14" s="108">
        <f>D15</f>
        <v>63300</v>
      </c>
    </row>
    <row r="15" spans="1:4" ht="15">
      <c r="A15" s="60"/>
      <c r="B15" s="109" t="s">
        <v>35</v>
      </c>
      <c r="C15" s="110"/>
      <c r="D15" s="108">
        <f>D16</f>
        <v>63300</v>
      </c>
    </row>
    <row r="16" spans="1:4" ht="15">
      <c r="A16" s="62" t="s">
        <v>36</v>
      </c>
      <c r="B16" s="109" t="s">
        <v>37</v>
      </c>
      <c r="C16" s="110"/>
      <c r="D16" s="111">
        <f>D17</f>
        <v>63300</v>
      </c>
    </row>
    <row r="17" spans="1:4" ht="30">
      <c r="A17" s="60" t="s">
        <v>38</v>
      </c>
      <c r="B17" s="61" t="s">
        <v>39</v>
      </c>
      <c r="C17" s="105"/>
      <c r="D17" s="111">
        <f>D21</f>
        <v>63300</v>
      </c>
    </row>
    <row r="18" spans="1:4" ht="30" hidden="1">
      <c r="A18" s="62"/>
      <c r="B18" s="112" t="s">
        <v>187</v>
      </c>
      <c r="C18" s="113"/>
      <c r="D18" s="114"/>
    </row>
    <row r="19" spans="1:4" ht="30">
      <c r="A19" s="62"/>
      <c r="B19" s="112" t="s">
        <v>188</v>
      </c>
      <c r="C19" s="113"/>
      <c r="D19" s="111">
        <v>2533</v>
      </c>
    </row>
    <row r="20" spans="1:6" ht="15">
      <c r="A20" s="60"/>
      <c r="B20" s="63" t="s">
        <v>41</v>
      </c>
      <c r="C20" s="107" t="s">
        <v>42</v>
      </c>
      <c r="D20" s="108">
        <f>D22</f>
        <v>494276</v>
      </c>
      <c r="F20" s="115"/>
    </row>
    <row r="21" spans="1:4" ht="15">
      <c r="A21" s="60"/>
      <c r="B21" s="63"/>
      <c r="C21" s="107" t="s">
        <v>43</v>
      </c>
      <c r="D21" s="108">
        <f>D26</f>
        <v>63300</v>
      </c>
    </row>
    <row r="22" spans="1:6" ht="30">
      <c r="A22" s="62" t="s">
        <v>44</v>
      </c>
      <c r="B22" s="63" t="s">
        <v>45</v>
      </c>
      <c r="C22" s="107" t="s">
        <v>42</v>
      </c>
      <c r="D22" s="116">
        <f>D27+D37</f>
        <v>494276</v>
      </c>
      <c r="F22" s="115"/>
    </row>
    <row r="23" spans="1:4" ht="15" hidden="1">
      <c r="A23" s="62" t="s">
        <v>46</v>
      </c>
      <c r="B23" s="63" t="s">
        <v>47</v>
      </c>
      <c r="C23" s="107"/>
      <c r="D23" s="111"/>
    </row>
    <row r="24" spans="1:4" ht="45" hidden="1">
      <c r="A24" s="62">
        <v>65</v>
      </c>
      <c r="B24" s="63" t="s">
        <v>189</v>
      </c>
      <c r="C24" s="107"/>
      <c r="D24" s="111"/>
    </row>
    <row r="25" spans="1:4" ht="30" hidden="1">
      <c r="A25" s="62" t="s">
        <v>154</v>
      </c>
      <c r="B25" s="61" t="s">
        <v>190</v>
      </c>
      <c r="C25" s="105"/>
      <c r="D25" s="111"/>
    </row>
    <row r="26" spans="1:4" ht="15">
      <c r="A26" s="62"/>
      <c r="B26" s="61"/>
      <c r="C26" s="105" t="s">
        <v>43</v>
      </c>
      <c r="D26" s="111">
        <f>D28+D34</f>
        <v>63300</v>
      </c>
    </row>
    <row r="27" spans="1:4" ht="15">
      <c r="A27" s="62" t="s">
        <v>46</v>
      </c>
      <c r="B27" s="63" t="s">
        <v>47</v>
      </c>
      <c r="C27" s="107" t="s">
        <v>42</v>
      </c>
      <c r="D27" s="117">
        <f>D29</f>
        <v>230000</v>
      </c>
    </row>
    <row r="28" spans="1:4" ht="15">
      <c r="A28" s="62"/>
      <c r="B28" s="63"/>
      <c r="C28" s="107" t="s">
        <v>43</v>
      </c>
      <c r="D28" s="108">
        <v>30000</v>
      </c>
    </row>
    <row r="29" spans="1:4" ht="43.5" customHeight="1">
      <c r="A29" s="62" t="s">
        <v>152</v>
      </c>
      <c r="B29" s="118" t="s">
        <v>153</v>
      </c>
      <c r="C29" s="119" t="s">
        <v>42</v>
      </c>
      <c r="D29" s="120">
        <v>230000</v>
      </c>
    </row>
    <row r="30" spans="1:4" ht="15">
      <c r="A30" s="62"/>
      <c r="B30" s="118"/>
      <c r="C30" s="119" t="s">
        <v>43</v>
      </c>
      <c r="D30" s="121">
        <f>D32</f>
        <v>30000</v>
      </c>
    </row>
    <row r="31" spans="1:4" ht="30">
      <c r="A31" s="62" t="s">
        <v>154</v>
      </c>
      <c r="B31" s="118" t="s">
        <v>155</v>
      </c>
      <c r="C31" s="119" t="s">
        <v>42</v>
      </c>
      <c r="D31" s="122">
        <v>230000</v>
      </c>
    </row>
    <row r="32" spans="1:4" ht="15">
      <c r="A32" s="62"/>
      <c r="B32" s="118"/>
      <c r="C32" s="119" t="s">
        <v>43</v>
      </c>
      <c r="D32" s="123">
        <v>30000</v>
      </c>
    </row>
    <row r="33" spans="1:4" ht="15">
      <c r="A33" s="62" t="s">
        <v>191</v>
      </c>
      <c r="B33" s="118" t="s">
        <v>192</v>
      </c>
      <c r="C33" s="119" t="s">
        <v>42</v>
      </c>
      <c r="D33" s="117">
        <f aca="true" t="shared" si="0" ref="D33:D38">D35</f>
        <v>264276</v>
      </c>
    </row>
    <row r="34" spans="1:4" ht="15">
      <c r="A34" s="62"/>
      <c r="B34" s="118"/>
      <c r="C34" s="119" t="s">
        <v>43</v>
      </c>
      <c r="D34" s="123">
        <f t="shared" si="0"/>
        <v>33300</v>
      </c>
    </row>
    <row r="35" spans="1:4" ht="15">
      <c r="A35" s="60" t="s">
        <v>193</v>
      </c>
      <c r="B35" s="118" t="s">
        <v>158</v>
      </c>
      <c r="C35" s="119" t="s">
        <v>42</v>
      </c>
      <c r="D35" s="122">
        <f t="shared" si="0"/>
        <v>264276</v>
      </c>
    </row>
    <row r="36" spans="1:4" ht="15">
      <c r="A36" s="60"/>
      <c r="B36" s="118"/>
      <c r="C36" s="119" t="s">
        <v>43</v>
      </c>
      <c r="D36" s="121">
        <f t="shared" si="0"/>
        <v>33300</v>
      </c>
    </row>
    <row r="37" spans="1:6" ht="15">
      <c r="A37" s="62" t="s">
        <v>159</v>
      </c>
      <c r="B37" s="63" t="s">
        <v>160</v>
      </c>
      <c r="C37" s="107" t="s">
        <v>42</v>
      </c>
      <c r="D37" s="117">
        <f t="shared" si="0"/>
        <v>264276</v>
      </c>
      <c r="F37" s="115"/>
    </row>
    <row r="38" spans="1:4" ht="15">
      <c r="A38" s="62"/>
      <c r="B38" s="63"/>
      <c r="C38" s="107" t="s">
        <v>43</v>
      </c>
      <c r="D38" s="108">
        <f t="shared" si="0"/>
        <v>33300</v>
      </c>
    </row>
    <row r="39" spans="1:4" ht="15">
      <c r="A39" s="60" t="s">
        <v>161</v>
      </c>
      <c r="B39" s="61" t="s">
        <v>194</v>
      </c>
      <c r="C39" s="105" t="s">
        <v>42</v>
      </c>
      <c r="D39" s="122">
        <v>264276</v>
      </c>
    </row>
    <row r="40" spans="1:4" ht="15.75" thickBot="1">
      <c r="A40" s="124"/>
      <c r="B40" s="125"/>
      <c r="C40" s="126" t="s">
        <v>43</v>
      </c>
      <c r="D40" s="127">
        <v>33300</v>
      </c>
    </row>
    <row r="41" spans="1:3" ht="24.75" customHeight="1">
      <c r="A41" s="128"/>
      <c r="B41" s="129" t="s">
        <v>195</v>
      </c>
      <c r="C41" s="130"/>
    </row>
    <row r="42" spans="1:3" ht="15">
      <c r="A42" s="128"/>
      <c r="B42" s="129" t="s">
        <v>196</v>
      </c>
      <c r="C42" s="130"/>
    </row>
    <row r="43" spans="1:3" ht="15">
      <c r="A43" s="128"/>
      <c r="B43" s="131"/>
      <c r="C43" s="132"/>
    </row>
    <row r="44" spans="1:3" ht="15">
      <c r="A44" s="128"/>
      <c r="B44" s="129" t="s">
        <v>197</v>
      </c>
      <c r="C44" s="130"/>
    </row>
    <row r="45" spans="1:3" ht="15">
      <c r="A45" s="128"/>
      <c r="B45" s="129" t="s">
        <v>198</v>
      </c>
      <c r="C45" s="130"/>
    </row>
  </sheetData>
  <sheetProtection/>
  <mergeCells count="1"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2019-08-13T08:56:00Z</dcterms:created>
  <dcterms:modified xsi:type="dcterms:W3CDTF">2019-08-13T09:01:05Z</dcterms:modified>
  <cp:category/>
  <cp:version/>
  <cp:contentType/>
  <cp:contentStatus/>
</cp:coreProperties>
</file>