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3"/>
  </bookViews>
  <sheets>
    <sheet name="PERSONAL IANUARIE" sheetId="1" state="visible" r:id="rId2"/>
    <sheet name="BUNURI SI SERV.IANUARIE" sheetId="2" state="visible" r:id="rId3"/>
    <sheet name="PERSONAL FEBRUARIE" sheetId="3" state="visible" r:id="rId4"/>
    <sheet name="BUNURI SI SERV.FEBRUARIE" sheetId="4" state="visible" r:id="rId5"/>
    <sheet name="BUNURI SI SERV MARTIE" sheetId="5" state="visible" r:id="rId6"/>
    <sheet name="PERSONAL MARTIE " sheetId="6" state="visible" r:id="rId7"/>
    <sheet name="BUNURI SI SERVICII APRILIE " sheetId="7" state="visible" r:id="rId8"/>
    <sheet name="PERSONAL APRILIE 2022" sheetId="8" state="visible" r:id="rId9"/>
    <sheet name="BUNURI SI SERVICII MAI  " sheetId="9" state="visible" r:id="rId10"/>
    <sheet name="PERSONAL MAI" sheetId="10" state="visible" r:id="rId11"/>
    <sheet name="BUNURI SI SERVICII IUNIE" sheetId="11" state="visible" r:id="rId12"/>
    <sheet name="PERSONAL IUNIE" sheetId="12" state="visible" r:id="rId13"/>
    <sheet name="BUNURI SI SERVICII IULIE" sheetId="13" state="visible" r:id="rId14"/>
    <sheet name="PERSONAL IULIE" sheetId="14" state="visible" r:id="rId15"/>
    <sheet name="BUNURI SI SERVICII AUGUST" sheetId="15" state="visible" r:id="rId16"/>
    <sheet name="PERSONAL AUGUST" sheetId="16" state="visible" r:id="rId17"/>
    <sheet name="BUNURI SI SERVICII SEPTEMBRIE" sheetId="17" state="visible" r:id="rId18"/>
    <sheet name="PERSONAL SEPTEMBRIE" sheetId="18" state="visible" r:id="rId19"/>
    <sheet name="BUNURI SI SERVICII OCTOMBRIE" sheetId="19" state="visible" r:id="rId20"/>
    <sheet name="PERSONAL OCTOMBRIE" sheetId="20" state="visible" r:id="rId21"/>
    <sheet name="BUNURI SI SERVICII NOIEMBRIE" sheetId="21" state="visible" r:id="rId22"/>
    <sheet name="PERSONAL NOIEMBRIE" sheetId="22" state="visible" r:id="rId23"/>
    <sheet name="BUNURI SI SERVICII DECEMBRIE" sheetId="23" state="visible" r:id="rId24"/>
    <sheet name="PERSONAL DECEMBRIE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<sst xmlns="http://schemas.openxmlformats.org/spreadsheetml/2006/main" count="4792" uniqueCount="956">
  <si>
    <t xml:space="preserve">MINISTERUL LUCRARILOR PUBLICE, DEZVOLTARII SI ADMINISTRATIEI</t>
  </si>
  <si>
    <t xml:space="preserve">AGENTIA NATIONALA PENTRU LOCUINTE</t>
  </si>
  <si>
    <t xml:space="preserve">Capitolul 70.10 " LOCUINTE, SERVICII SI DEZVOLTARE PUBLICA"</t>
  </si>
  <si>
    <t xml:space="preserve">Titlul 10 "CHELTUIELI DE PERSONAL"</t>
  </si>
  <si>
    <t xml:space="preserve">                                                                                        Perioada : Ianuarie 2022</t>
  </si>
  <si>
    <t xml:space="preserve">CLASIFICATIE BUGETARA</t>
  </si>
  <si>
    <t xml:space="preserve">LUNA</t>
  </si>
  <si>
    <t xml:space="preserve">ZIUA</t>
  </si>
  <si>
    <t xml:space="preserve">SUMA</t>
  </si>
  <si>
    <t xml:space="preserve">EXPLICATII</t>
  </si>
  <si>
    <t xml:space="preserve">10.01.01</t>
  </si>
  <si>
    <t xml:space="preserve">Ianuarie</t>
  </si>
  <si>
    <t xml:space="preserve">11</t>
  </si>
  <si>
    <t xml:space="preserve">Salarii </t>
  </si>
  <si>
    <t xml:space="preserve">12</t>
  </si>
  <si>
    <t xml:space="preserve">Impozit salarii</t>
  </si>
  <si>
    <t xml:space="preserve">CAS salarii</t>
  </si>
  <si>
    <t xml:space="preserve">CASS salariati</t>
  </si>
  <si>
    <t xml:space="preserve">Rate</t>
  </si>
  <si>
    <t xml:space="preserve">Salarii de baza</t>
  </si>
  <si>
    <t xml:space="preserve">Total 10.01.01</t>
  </si>
  <si>
    <t xml:space="preserve">10.01.05</t>
  </si>
  <si>
    <t xml:space="preserve">Spor pentru conditii de munca</t>
  </si>
  <si>
    <t xml:space="preserve">Total 10.01.05</t>
  </si>
  <si>
    <t xml:space="preserve">10.01.12</t>
  </si>
  <si>
    <t xml:space="preserve">impozit CA</t>
  </si>
  <si>
    <t xml:space="preserve">CAS CA</t>
  </si>
  <si>
    <t xml:space="preserve">CASS CA</t>
  </si>
  <si>
    <t xml:space="preserve">31</t>
  </si>
  <si>
    <t xml:space="preserve">indemnizatie CA</t>
  </si>
  <si>
    <t xml:space="preserve">Total 10.01.12</t>
  </si>
  <si>
    <t xml:space="preserve">10.01.13</t>
  </si>
  <si>
    <t xml:space="preserve">Total 10.01.13</t>
  </si>
  <si>
    <t xml:space="preserve">10.01.17</t>
  </si>
  <si>
    <t xml:space="preserve">Indemnizatie hrana </t>
  </si>
  <si>
    <t xml:space="preserve">Total 10.01.17</t>
  </si>
  <si>
    <t xml:space="preserve">10.03.07</t>
  </si>
  <si>
    <t xml:space="preserve">Contributii asiguratorii pentru munca</t>
  </si>
  <si>
    <t xml:space="preserve">Concedii medicale dec.platite in ian</t>
  </si>
  <si>
    <t xml:space="preserve">Total 10.03.07</t>
  </si>
  <si>
    <t xml:space="preserve">10.01.30</t>
  </si>
  <si>
    <t xml:space="preserve">Alte sporuri</t>
  </si>
  <si>
    <t xml:space="preserve">Total 10.01.30</t>
  </si>
  <si>
    <t xml:space="preserve">Titlul 20 "BUNURI SI SERVICII"</t>
  </si>
  <si>
    <t xml:space="preserve">20.01.01</t>
  </si>
  <si>
    <t xml:space="preserve">Dante International -cartus imprimanta</t>
  </si>
  <si>
    <t xml:space="preserve">13</t>
  </si>
  <si>
    <t xml:space="preserve">Selado - furnituri birou</t>
  </si>
  <si>
    <t xml:space="preserve">Total 20.01.01</t>
  </si>
  <si>
    <t xml:space="preserve">20.01.03</t>
  </si>
  <si>
    <t xml:space="preserve">Enel - energie electrica sediu ANL</t>
  </si>
  <si>
    <t xml:space="preserve">20</t>
  </si>
  <si>
    <t xml:space="preserve">Engie - gaze naturale sediu ANL</t>
  </si>
  <si>
    <t xml:space="preserve">Total 20.01.03</t>
  </si>
  <si>
    <t xml:space="preserve">20.01.04</t>
  </si>
  <si>
    <t xml:space="preserve">Dir. Gen de Salubritate S3 serv salubritate sediu ANL</t>
  </si>
  <si>
    <t xml:space="preserve">27</t>
  </si>
  <si>
    <t xml:space="preserve">Total 20.01.04</t>
  </si>
  <si>
    <t xml:space="preserve">20.01.05</t>
  </si>
  <si>
    <t xml:space="preserve">OMV - carburanti</t>
  </si>
  <si>
    <t xml:space="preserve">Total 20.01.05</t>
  </si>
  <si>
    <t xml:space="preserve">20.01.06</t>
  </si>
  <si>
    <t xml:space="preserve"> Bucuresti New York Import Export piese schimb /lampa B84WMT</t>
  </si>
  <si>
    <t xml:space="preserve">Total 20.01.06</t>
  </si>
  <si>
    <t xml:space="preserve">20.01.08</t>
  </si>
  <si>
    <t xml:space="preserve">Posta Romana - taxe postale</t>
  </si>
  <si>
    <t xml:space="preserve">decont servicii postale</t>
  </si>
  <si>
    <t xml:space="preserve">Fan Courier Express taxe postale</t>
  </si>
  <si>
    <t xml:space="preserve">25</t>
  </si>
  <si>
    <t xml:space="preserve">Orange - telefonie mobila</t>
  </si>
  <si>
    <t xml:space="preserve">Telekom Romania Communications </t>
  </si>
  <si>
    <t xml:space="preserve">Total 20.01.08</t>
  </si>
  <si>
    <t xml:space="preserve">20.01.09</t>
  </si>
  <si>
    <t xml:space="preserve">Xerox - service echipamente xerox</t>
  </si>
  <si>
    <t xml:space="preserve">SD Prestige Impex 97 Srl ITP B94WMS</t>
  </si>
  <si>
    <t xml:space="preserve">SD Prestige Impex 97 Srl reparatii auto B 777 ANL</t>
  </si>
  <si>
    <t xml:space="preserve">Auto Constant Srl - ITP B83WMT</t>
  </si>
  <si>
    <t xml:space="preserve">Openvision Data Srl serv asistenta si mentenanta IT sediu ANL</t>
  </si>
  <si>
    <t xml:space="preserve">Total 20.01.09</t>
  </si>
  <si>
    <t xml:space="preserve">20.01.30</t>
  </si>
  <si>
    <t xml:space="preserve">6</t>
  </si>
  <si>
    <t xml:space="preserve">Consiliul Judetean Timis - intretinere ANL Timis</t>
  </si>
  <si>
    <t xml:space="preserve">Judetul Satu Mare -intretinere ANL Satu Mare</t>
  </si>
  <si>
    <t xml:space="preserve">Locativa SA  -intretinere ANL Botosani</t>
  </si>
  <si>
    <t xml:space="preserve">ISC Bihor intretinere ANL Bihor</t>
  </si>
  <si>
    <t xml:space="preserve">Cometa - asistenta tehnica program contabilitate</t>
  </si>
  <si>
    <t xml:space="preserve">Romgermed  Vacaresti Srl -medicina muncii</t>
  </si>
  <si>
    <t xml:space="preserve">CIP Avantaje Srl curatenie sediu ANL</t>
  </si>
  <si>
    <t xml:space="preserve">Team Force Security Srl  paza sediu ANL</t>
  </si>
  <si>
    <t xml:space="preserve">Compania de Informatica Neamt - abonament Lex Expert</t>
  </si>
  <si>
    <t xml:space="preserve">Mics Software - asistenta tehnica program salarii</t>
  </si>
  <si>
    <t xml:space="preserve">Municipiul Piatra Neamt - intretinere ANL Neamt</t>
  </si>
  <si>
    <t xml:space="preserve">Inter Broker de Asigurare SA polite RCA parc auto ANL</t>
  </si>
  <si>
    <t xml:space="preserve">Consiliul Judetean Mehedinti - intretinere ANL Mehedinti</t>
  </si>
  <si>
    <t xml:space="preserve">Institutia Prefectului Judetului Mehedinti - intretinere ANL Mehedinti</t>
  </si>
  <si>
    <t xml:space="preserve">Total 20.01.30</t>
  </si>
  <si>
    <t xml:space="preserve">20.06.01</t>
  </si>
  <si>
    <t xml:space="preserve">Deplasari interne</t>
  </si>
  <si>
    <t xml:space="preserve">10</t>
  </si>
  <si>
    <t xml:space="preserve">Abonament STB si Metrorex Bleaja Gilda</t>
  </si>
  <si>
    <t xml:space="preserve">Total 20.06.01</t>
  </si>
  <si>
    <t xml:space="preserve">Biroul Local Expertize Juridice - consultanta si expertiza</t>
  </si>
  <si>
    <t xml:space="preserve">Total 20.12</t>
  </si>
  <si>
    <t xml:space="preserve">20.24.02</t>
  </si>
  <si>
    <t xml:space="preserve">Comision bancar</t>
  </si>
  <si>
    <t xml:space="preserve">Total 20.24.02</t>
  </si>
  <si>
    <t xml:space="preserve">Primaria Sector 3 - taxa judiciara timbru</t>
  </si>
  <si>
    <t xml:space="preserve">21</t>
  </si>
  <si>
    <t xml:space="preserve">Total 20.25</t>
  </si>
  <si>
    <t xml:space="preserve">20.30.02</t>
  </si>
  <si>
    <t xml:space="preserve">Total 20.30.02</t>
  </si>
  <si>
    <t xml:space="preserve">20.30.04</t>
  </si>
  <si>
    <t xml:space="preserve">Total 20.30.04</t>
  </si>
  <si>
    <t xml:space="preserve">20.30.30</t>
  </si>
  <si>
    <t xml:space="preserve">Taxa ANCPI </t>
  </si>
  <si>
    <t xml:space="preserve">taxa timbru- Primarisa Sector 3</t>
  </si>
  <si>
    <t xml:space="preserve">aProfesional Global Press Srl - publicare anunt concursuri</t>
  </si>
  <si>
    <t xml:space="preserve">RA Monitorul Oficial -publicare anunt concursuri</t>
  </si>
  <si>
    <t xml:space="preserve">Scala Assistance SRL -taxa drum parc auto ANL</t>
  </si>
  <si>
    <t xml:space="preserve">Sector 3 al Municipiului Bucuresti -Impozit auto </t>
  </si>
  <si>
    <t xml:space="preserve">26</t>
  </si>
  <si>
    <t xml:space="preserve">Gravura Laser si Chei Srl placuta gravata director general</t>
  </si>
  <si>
    <t xml:space="preserve">Nexus -SPN onorariu procura </t>
  </si>
  <si>
    <t xml:space="preserve">Total 20.30.30</t>
  </si>
  <si>
    <t xml:space="preserve">20.02</t>
  </si>
  <si>
    <t xml:space="preserve">Preda &amp;Fiii Instal Srl -lucrari intretinere sediu ANL</t>
  </si>
  <si>
    <t xml:space="preserve">Total 20.02</t>
  </si>
  <si>
    <t xml:space="preserve">Despagubiri litigii</t>
  </si>
  <si>
    <t xml:space="preserve">Total 59.17</t>
  </si>
  <si>
    <t xml:space="preserve">59.40</t>
  </si>
  <si>
    <t xml:space="preserve">Bugetul de Stat - fond handicap</t>
  </si>
  <si>
    <t xml:space="preserve">Total 59.40</t>
  </si>
  <si>
    <t xml:space="preserve">Constructii</t>
  </si>
  <si>
    <t xml:space="preserve">Total 65.01</t>
  </si>
  <si>
    <t xml:space="preserve">71.01.01.</t>
  </si>
  <si>
    <t xml:space="preserve">Total 71.01.01</t>
  </si>
  <si>
    <t xml:space="preserve">                                                                                        Perioada : Februarie  2022</t>
  </si>
  <si>
    <t xml:space="preserve">Februarie</t>
  </si>
  <si>
    <t xml:space="preserve"> impozit salarii </t>
  </si>
  <si>
    <t xml:space="preserve">CAS salariati </t>
  </si>
  <si>
    <t xml:space="preserve">salarii</t>
  </si>
  <si>
    <t xml:space="preserve">15</t>
  </si>
  <si>
    <t xml:space="preserve">salarii de baza</t>
  </si>
  <si>
    <t xml:space="preserve">24</t>
  </si>
  <si>
    <t xml:space="preserve">Concediu de odihna compensat</t>
  </si>
  <si>
    <t xml:space="preserve">2</t>
  </si>
  <si>
    <t xml:space="preserve">CO </t>
  </si>
  <si>
    <t xml:space="preserve">poprire </t>
  </si>
  <si>
    <t xml:space="preserve">cotizatie sindicat</t>
  </si>
  <si>
    <t xml:space="preserve">28</t>
  </si>
  <si>
    <t xml:space="preserve">dif CASS</t>
  </si>
  <si>
    <t xml:space="preserve">spor de munca</t>
  </si>
  <si>
    <t xml:space="preserve"> CAS CA</t>
  </si>
  <si>
    <t xml:space="preserve">impozit  CA </t>
  </si>
  <si>
    <t xml:space="preserve">delegatie</t>
  </si>
  <si>
    <t xml:space="preserve"> delegatie</t>
  </si>
  <si>
    <t xml:space="preserve">indemnizatie hrana</t>
  </si>
  <si>
    <t xml:space="preserve">Contributia Asiguratorie de Munca</t>
  </si>
  <si>
    <t xml:space="preserve">Concedii medicale</t>
  </si>
  <si>
    <t xml:space="preserve">spor handicap</t>
  </si>
  <si>
    <t xml:space="preserve">                                                                                        Perioada : Februarie 2022</t>
  </si>
  <si>
    <t xml:space="preserve">17</t>
  </si>
  <si>
    <t xml:space="preserve">Evident Group Srl -hartie copiator</t>
  </si>
  <si>
    <t xml:space="preserve">20.01.02</t>
  </si>
  <si>
    <t xml:space="preserve">Kaufland Romania -gospodaresti</t>
  </si>
  <si>
    <t xml:space="preserve">N.H.D Total Hygiene Distribution-gospodaresti</t>
  </si>
  <si>
    <t xml:space="preserve">Universal Gapo -gospodaresti</t>
  </si>
  <si>
    <t xml:space="preserve">Total 20.01.02</t>
  </si>
  <si>
    <t xml:space="preserve">1</t>
  </si>
  <si>
    <t xml:space="preserve">Engie Romania Sa -gaze</t>
  </si>
  <si>
    <t xml:space="preserve">Apa Nova Bucuresti - serv apa si canalizare </t>
  </si>
  <si>
    <t xml:space="preserve">Omv Petrom - carburant</t>
  </si>
  <si>
    <t xml:space="preserve">CN Posta Romana - taxe postale</t>
  </si>
  <si>
    <t xml:space="preserve">Fan Courier Express Srl - taxe curier</t>
  </si>
  <si>
    <t xml:space="preserve">Telekom Romania Communications SA - telefonie</t>
  </si>
  <si>
    <t xml:space="preserve">Orange Romania - serv telefonie mobila</t>
  </si>
  <si>
    <t xml:space="preserve">Cotiga Daniel II -reparatii auto B 29WMS</t>
  </si>
  <si>
    <t xml:space="preserve">4</t>
  </si>
  <si>
    <t xml:space="preserve">Auto Constant Srl - ITP B777 ANL</t>
  </si>
  <si>
    <t xml:space="preserve">Auto Becoro SRL - rep auto B 92 WMD</t>
  </si>
  <si>
    <t xml:space="preserve">OpenVision Data Srl - asistenta, mentenanta IT+serv IT+VPS sediu ANL</t>
  </si>
  <si>
    <t xml:space="preserve">3</t>
  </si>
  <si>
    <t xml:space="preserve">Compania De Informatica Neamt - abonament  Lex Expert </t>
  </si>
  <si>
    <t xml:space="preserve">DDD Constance Perfect Clean SRL</t>
  </si>
  <si>
    <t xml:space="preserve">Locativa SA - intret ANL Botosani -, apa, canalizare, gaz dec 2021</t>
  </si>
  <si>
    <t xml:space="preserve">Judetul Arges - chelt intretinere ANL  Arges  intretinere lift- decembrie 2021</t>
  </si>
  <si>
    <t xml:space="preserve">Judetul Arges - chelt intretinere ANL Arges  energie electr, apa calda, caldura- decembrie 2021</t>
  </si>
  <si>
    <t xml:space="preserve">Judetul Arges - chelt intretinere ANL Arges  apa, canal, salubritate - decembrie 2021</t>
  </si>
  <si>
    <t xml:space="preserve">ISC Bihor -chelt intretinere spatiu birou ANL Bihor</t>
  </si>
  <si>
    <t xml:space="preserve">Municipiul Piatra Neamt-chelt intretinere spatiu birou ANL Neamt </t>
  </si>
  <si>
    <t xml:space="preserve">Mics Software Srl - asistenta tehnica program salarii</t>
  </si>
  <si>
    <t xml:space="preserve">Cometa SA - asistenta tehnica program contabilitate SQL </t>
  </si>
  <si>
    <t xml:space="preserve">Team Force Security- paza sediu ANL </t>
  </si>
  <si>
    <t xml:space="preserve">Cip Avantaj Srl - curatenie sediu ANL</t>
  </si>
  <si>
    <t xml:space="preserve">DDD Constance Perfect Clean SRL- Dezinfectie sediu ANL </t>
  </si>
  <si>
    <t xml:space="preserve">Locativa SA - intret ANL Botosani -lift februarie 2022</t>
  </si>
  <si>
    <t xml:space="preserve">Cons jud Mehedinti-energie  termica</t>
  </si>
  <si>
    <t xml:space="preserve">Judetul Satu Mare- chelt intretinere Anl Satu Mare </t>
  </si>
  <si>
    <t xml:space="preserve">Consiliul Judetean Timis -chelt intretinere ANL Timis </t>
  </si>
  <si>
    <t xml:space="preserve">CNCIR SA -inspectie tehnica cazane apa calda -sediu ANL</t>
  </si>
  <si>
    <t xml:space="preserve">Institutia Prefectului jud Mehedinti, chelt intretinere  ANL Mehedinti</t>
  </si>
  <si>
    <t xml:space="preserve">20.02.</t>
  </si>
  <si>
    <t xml:space="preserve">Preda si Fiii Instal srl -servicii reparatii curente si intretinere sediu ANL</t>
  </si>
  <si>
    <t xml:space="preserve">Total 20.02.</t>
  </si>
  <si>
    <t xml:space="preserve">20.05.30</t>
  </si>
  <si>
    <t xml:space="preserve">Altex Romania -obiecte inventar espressor</t>
  </si>
  <si>
    <t xml:space="preserve">Sunny Blinds - obiecte inventar jaluzele</t>
  </si>
  <si>
    <t xml:space="preserve">8</t>
  </si>
  <si>
    <t xml:space="preserve">Dante International SA -obiecte inventar</t>
  </si>
  <si>
    <t xml:space="preserve">Hornbach - obiecte inventar</t>
  </si>
  <si>
    <t xml:space="preserve">Total 20.05.30</t>
  </si>
  <si>
    <t xml:space="preserve">decont </t>
  </si>
  <si>
    <t xml:space="preserve">comision bancar</t>
  </si>
  <si>
    <t xml:space="preserve">Primaria Sector 3 - taxa timbru</t>
  </si>
  <si>
    <t xml:space="preserve">Primaria sector 3- taxa  timbru </t>
  </si>
  <si>
    <t xml:space="preserve">Primaria sect 3 - taxa  de timbru </t>
  </si>
  <si>
    <t xml:space="preserve">23</t>
  </si>
  <si>
    <t xml:space="preserve">Primaria sect 3 - certificat de grefa</t>
  </si>
  <si>
    <t xml:space="preserve">cheltuieli judecata</t>
  </si>
  <si>
    <t xml:space="preserve">Kaufland Romania , Galex Impex -protocol</t>
  </si>
  <si>
    <t xml:space="preserve">Supermarket la Cocos -protocol</t>
  </si>
  <si>
    <t xml:space="preserve">22</t>
  </si>
  <si>
    <t xml:space="preserve">Universal Gapo -protocol</t>
  </si>
  <si>
    <t xml:space="preserve">ISC Bihor- chirie spatiu birou ANL Bihor </t>
  </si>
  <si>
    <t xml:space="preserve">Profesional Global Press SRL - anunt concurs</t>
  </si>
  <si>
    <t xml:space="preserve">Primaria Sector 3- taxa judiciara de timbru </t>
  </si>
  <si>
    <t xml:space="preserve">ISC -IRC Sud Vest -penalitati</t>
  </si>
  <si>
    <t xml:space="preserve">Regia Autonoma Monitorul Oficial</t>
  </si>
  <si>
    <t xml:space="preserve">Solutions Line srl -masti faciale</t>
  </si>
  <si>
    <t xml:space="preserve">Scala Assistance SRL - taxa drum B777ANL, B88WMD, B92WMD</t>
  </si>
  <si>
    <t xml:space="preserve">14</t>
  </si>
  <si>
    <t xml:space="preserve">ONRC-publicare act</t>
  </si>
  <si>
    <t xml:space="preserve">dobanda  Gbe </t>
  </si>
  <si>
    <t xml:space="preserve">Ber's New Solutions SRL -dezinfectant  pentru maini</t>
  </si>
  <si>
    <t xml:space="preserve">DGEFPL - taxa cladiri juridice 2022</t>
  </si>
  <si>
    <t xml:space="preserve">18</t>
  </si>
  <si>
    <t xml:space="preserve">Leroy Merlin Romania Srl- placi tavan casetat</t>
  </si>
  <si>
    <t xml:space="preserve">ANCPI - extras carte funciara</t>
  </si>
  <si>
    <t xml:space="preserve">despagubiri</t>
  </si>
  <si>
    <t xml:space="preserve">Fond handicap</t>
  </si>
  <si>
    <t xml:space="preserve">constructii</t>
  </si>
  <si>
    <t xml:space="preserve">Total 65.01 </t>
  </si>
  <si>
    <t xml:space="preserve">Distributie Energie Electrica Romania -bransament electric,   b-dul Garii, Brasov</t>
  </si>
  <si>
    <t xml:space="preserve">Total 71.01.01 </t>
  </si>
  <si>
    <t xml:space="preserve">                                                                                        Perioada : MARTIE 2022</t>
  </si>
  <si>
    <t xml:space="preserve">Enel - incalzire, iluminat, rest de plata</t>
  </si>
  <si>
    <t xml:space="preserve">Engie Romania- gaze </t>
  </si>
  <si>
    <t xml:space="preserve">Directia Gen de Salubritate sector 3 - salubritate sediu ANL</t>
  </si>
  <si>
    <t xml:space="preserve">APA NOVA -servicii apa si canalizare</t>
  </si>
  <si>
    <t xml:space="preserve">OMV PETROM - CARBURANTI </t>
  </si>
  <si>
    <t xml:space="preserve">INFO TRUST Srl piese schimb-  ( truse medicale auto)</t>
  </si>
  <si>
    <t xml:space="preserve">SMD Plus technology SRL ( piese schimb)</t>
  </si>
  <si>
    <t xml:space="preserve">Cargus  SRL - servicii postale</t>
  </si>
  <si>
    <t xml:space="preserve">CN Posta Romana SA - taxe postale registratura ANL </t>
  </si>
  <si>
    <t xml:space="preserve">TELEKOM ROMANIA- telefonie fixa, internet </t>
  </si>
  <si>
    <t xml:space="preserve">Orange Romania- telefonie mobila </t>
  </si>
  <si>
    <t xml:space="preserve">recuperare serv telefonie</t>
  </si>
  <si>
    <t xml:space="preserve">30</t>
  </si>
  <si>
    <t xml:space="preserve">Fan Courier -serv postale</t>
  </si>
  <si>
    <t xml:space="preserve">07</t>
  </si>
  <si>
    <t xml:space="preserve">NFS Wheels -reparatii auto B234WTA</t>
  </si>
  <si>
    <t xml:space="preserve">S.D Prestige Impex 97 SRL-serv reparatii auto si ITP B34WML</t>
  </si>
  <si>
    <t xml:space="preserve">OPENVISION DATA- asist menten IT, sediu ANL</t>
  </si>
  <si>
    <t xml:space="preserve">Judetul Arges -cheltuieli intretinere ANL Arges</t>
  </si>
  <si>
    <t xml:space="preserve">LPV Service Consult Srl - revizie tehnica cazane  apa calda -sediu ANL</t>
  </si>
  <si>
    <t xml:space="preserve">Locativa SA- Anl Botosani - lift martie 2022</t>
  </si>
  <si>
    <t xml:space="preserve">Locativa SA- Anl Botosani , apa, canaliz, gaz, ian 2022</t>
  </si>
  <si>
    <t xml:space="preserve">TEAM FORCE - Paza ANL , febr 2022</t>
  </si>
  <si>
    <t xml:space="preserve">Compania de Informatica Neamt- abonament Lex Expert februarie</t>
  </si>
  <si>
    <t xml:space="preserve">MICS SOFTWARE- Asistenta tehnica program salarii, febr 2022</t>
  </si>
  <si>
    <t xml:space="preserve">CIP AVANTAJ - curatenie sediu ANL, febr 2022</t>
  </si>
  <si>
    <t xml:space="preserve">Judetul Satu Mare-chelt intretinere ANL Satu Mare</t>
  </si>
  <si>
    <t xml:space="preserve">Consiliul Judetean Timis- intret Anl Timis( apa , salubrizare )</t>
  </si>
  <si>
    <t xml:space="preserve">Consiliul Judetean Timis- intret Anl Timis( serv curatenie)</t>
  </si>
  <si>
    <t xml:space="preserve">Consiliul Judetean Timis- intret Anl Timis( en electrica, gaze nat )</t>
  </si>
  <si>
    <t xml:space="preserve">APPS RA-dezinsectie sediu ANL</t>
  </si>
  <si>
    <t xml:space="preserve">Judetul Arges -cheltuieli intretinere ANL Arges energie electrica, apa calda, caldura)</t>
  </si>
  <si>
    <t xml:space="preserve">Judetul Arges -cheltuieli intretinere ANL Arges (intretinere lift)</t>
  </si>
  <si>
    <t xml:space="preserve">Judetul Arges -cheltuieli intretinere ANL Arges (apa, canal, salubritate)</t>
  </si>
  <si>
    <t xml:space="preserve">Cometa srl - asistenta tehnica soft contabilitate</t>
  </si>
  <si>
    <t xml:space="preserve">Locativa SA- Anl Botosani , apa, canaliz, gaz</t>
  </si>
  <si>
    <t xml:space="preserve">Consiliu Judetean Mehedinti- chelt intretinere ANL Mehedinti</t>
  </si>
  <si>
    <t xml:space="preserve">Institutia Prefectului  Judetului Mehedinti- chelt intretinere ANL Mehedinti</t>
  </si>
  <si>
    <t xml:space="preserve">Preda &amp; Fii Instal Srl -lucrari mentenanta si serv de intretinere sediu ANL</t>
  </si>
  <si>
    <t xml:space="preserve">delegatie </t>
  </si>
  <si>
    <t xml:space="preserve">16</t>
  </si>
  <si>
    <t xml:space="preserve">abonament STB+Metrorex</t>
  </si>
  <si>
    <t xml:space="preserve">20,05,30</t>
  </si>
  <si>
    <t xml:space="preserve">INFO TRUST Srl -obiecte inventar(veste refectorizante)</t>
  </si>
  <si>
    <t xml:space="preserve">ILBAH STUDIO SRL- curs GDPR</t>
  </si>
  <si>
    <t xml:space="preserve">Total 20.13</t>
  </si>
  <si>
    <t xml:space="preserve">cheltuieli  judecata</t>
  </si>
  <si>
    <t xml:space="preserve">Primaria sector 3 -taxa timbru</t>
  </si>
  <si>
    <t xml:space="preserve">Supermarket La Cocos - protocol</t>
  </si>
  <si>
    <t xml:space="preserve">ISC Bihor -chelt chirie spatiu birou ANL Bihor</t>
  </si>
  <si>
    <t xml:space="preserve">Profesional Global Press -anunturi concurs</t>
  </si>
  <si>
    <t xml:space="preserve">R.A Monitorul Oficial - anunt concurs</t>
  </si>
  <si>
    <t xml:space="preserve">7</t>
  </si>
  <si>
    <t xml:space="preserve">Agentia de Vanzari srl -anunt concurs</t>
  </si>
  <si>
    <t xml:space="preserve">Scadt SA - dobanda </t>
  </si>
  <si>
    <t xml:space="preserve">BNP Isache Stefan-taxa notariala</t>
  </si>
  <si>
    <t xml:space="preserve">Primaria Sect 3- taxa timbru</t>
  </si>
  <si>
    <t xml:space="preserve">despagubiri </t>
  </si>
  <si>
    <t xml:space="preserve">Trezorerie, fond handicap </t>
  </si>
  <si>
    <t xml:space="preserve">71.01.30</t>
  </si>
  <si>
    <t xml:space="preserve">Total 71.01.30</t>
  </si>
  <si>
    <t xml:space="preserve">                                                                                        Perioada : Februarie  2021</t>
  </si>
  <si>
    <t xml:space="preserve">Perioada: MARTIE</t>
  </si>
  <si>
    <t xml:space="preserve">Martie</t>
  </si>
  <si>
    <t xml:space="preserve">Trezorerie sector 3, impozit </t>
  </si>
  <si>
    <t xml:space="preserve">Trezorerie sector 3 CAS salariati </t>
  </si>
  <si>
    <t xml:space="preserve">Trezorerie sector 3, sanatate salariati </t>
  </si>
  <si>
    <t xml:space="preserve">CO</t>
  </si>
  <si>
    <t xml:space="preserve">pensie ING</t>
  </si>
  <si>
    <t xml:space="preserve">spor munca</t>
  </si>
  <si>
    <t xml:space="preserve">Trezorerie sector 3, impozit CA</t>
  </si>
  <si>
    <t xml:space="preserve">Trezorerie sector 3, CAS CA </t>
  </si>
  <si>
    <t xml:space="preserve">Trezorerie sector 3, sanatate CA</t>
  </si>
  <si>
    <t xml:space="preserve">CA martie</t>
  </si>
  <si>
    <t xml:space="preserve">29</t>
  </si>
  <si>
    <t xml:space="preserve">Trezorerie sector 3, Contrib asig munca</t>
  </si>
  <si>
    <t xml:space="preserve">concedii medicale </t>
  </si>
  <si>
    <t xml:space="preserve">MINISTERUL  DEZVOLTARII, LUCRARILOR PUBLICE  SI ADMINISTRATIEI</t>
  </si>
  <si>
    <t xml:space="preserve">                                                                                        Perioada : </t>
  </si>
  <si>
    <t xml:space="preserve">APRILIE</t>
  </si>
  <si>
    <t xml:space="preserve">Enel - energie electrica sediu ANL </t>
  </si>
  <si>
    <t xml:space="preserve">Apa Nova Bucuresti- serv apa , canalizare</t>
  </si>
  <si>
    <t xml:space="preserve">OMV Petrom Marketing Srl - carburant</t>
  </si>
  <si>
    <t xml:space="preserve">Fan Courirer Express- taxe postale</t>
  </si>
  <si>
    <t xml:space="preserve">Decont- serv curierat</t>
  </si>
  <si>
    <t xml:space="preserve">CN Posta Romana SA- taxe postale registratura ANL</t>
  </si>
  <si>
    <t xml:space="preserve">19</t>
  </si>
  <si>
    <t xml:space="preserve">Orange Romania - recuperare sume  telefonie mobila</t>
  </si>
  <si>
    <t xml:space="preserve">Orange Romania - serv.  telefonie mobila</t>
  </si>
  <si>
    <t xml:space="preserve">decont- serv curierat</t>
  </si>
  <si>
    <t xml:space="preserve">Orange Romania - serv.  telefonie fixa si internet</t>
  </si>
  <si>
    <t xml:space="preserve">reglare</t>
  </si>
  <si>
    <t xml:space="preserve">Auto Prosper SA -ITP B92WMD</t>
  </si>
  <si>
    <t xml:space="preserve">RGV Service Dinamic -ITP</t>
  </si>
  <si>
    <t xml:space="preserve">S.D. PRESTIGE IMPEX 97- reparatii auto B86WMT</t>
  </si>
  <si>
    <t xml:space="preserve">MICS SOFTWARE- asistenta tehnica program salarii -</t>
  </si>
  <si>
    <t xml:space="preserve">COMPANIA DE INFORMATICA NEAMT- abonament Lex Expert </t>
  </si>
  <si>
    <t xml:space="preserve">COMETA - Asistenta tehnica program de contabilitate SQL,</t>
  </si>
  <si>
    <t xml:space="preserve">Omniasig  VIG SA- polite RCA</t>
  </si>
  <si>
    <t xml:space="preserve">CIP-AVANTAJ - Serv de curatenie sediu ANL, martie 2021</t>
  </si>
  <si>
    <t xml:space="preserve">TEAM FORCE SECURITY- Paza sediu ANL</t>
  </si>
  <si>
    <t xml:space="preserve">ISC- chelt intret ANL Bihor</t>
  </si>
  <si>
    <t xml:space="preserve">Consiliul Judetean Satu Mare - chelt intret ANL Satu Mare</t>
  </si>
  <si>
    <t xml:space="preserve">Locativa SA - chelt intret ANL Botosani,lift </t>
  </si>
  <si>
    <t xml:space="preserve">Consiliul Judetean Mehedinti- chelt. Intret. ANL Mehedinti - energie termica</t>
  </si>
  <si>
    <t xml:space="preserve">OMV Petrom Markenting SRL- taxa drum</t>
  </si>
  <si>
    <t xml:space="preserve">STB - abonament</t>
  </si>
  <si>
    <t xml:space="preserve">comisioane bancare</t>
  </si>
  <si>
    <t xml:space="preserve"> 20.25</t>
  </si>
  <si>
    <t xml:space="preserve">taxa judiciara de timbru</t>
  </si>
  <si>
    <t xml:space="preserve">chelt judecata</t>
  </si>
  <si>
    <t xml:space="preserve">JISK Romania-obiecte de inventar</t>
  </si>
  <si>
    <t xml:space="preserve">ISC- chirie birou ANL Bihor</t>
  </si>
  <si>
    <t xml:space="preserve">Agentia de Vanzari  -anunt concurs</t>
  </si>
  <si>
    <t xml:space="preserve">RA Monitorul Oficial - anunt concurs</t>
  </si>
  <si>
    <t xml:space="preserve">Acomin SA- dobanda GBE</t>
  </si>
  <si>
    <t xml:space="preserve">SPEJ Dobra Caliman - cheltuieli fotocopiere dosar executare nr 42/2015</t>
  </si>
  <si>
    <t xml:space="preserve">Agentia de Vanzari  -anunt concursuri</t>
  </si>
  <si>
    <t xml:space="preserve">Renodonika Srl- dobanda GBE lot 677</t>
  </si>
  <si>
    <t xml:space="preserve">Scala Assistence SRL - taxa drum B34WM,L B38WML, B61GKF, B61GKD</t>
  </si>
  <si>
    <t xml:space="preserve">Primaria Sector 3 -taxa de timbru</t>
  </si>
  <si>
    <t xml:space="preserve">ISC Olt - recuperare penalitati </t>
  </si>
  <si>
    <t xml:space="preserve"> 59.17</t>
  </si>
  <si>
    <t xml:space="preserve">Trezorerie S3, fd handicap </t>
  </si>
  <si>
    <t xml:space="preserve">Master Gaz SRL serv. proiectare instalatie gaze naturale amplasament H.C. Bl A9</t>
  </si>
  <si>
    <t xml:space="preserve">TOTAL GENERAL </t>
  </si>
  <si>
    <t xml:space="preserve">MINISTERUL DEZVOLTARII , LUCRARILOR PUBLICE SI ADMINISTRATIEI</t>
  </si>
  <si>
    <t xml:space="preserve">Perioada: APRILIE</t>
  </si>
  <si>
    <t xml:space="preserve">BUGETUL DE STAT -impozit</t>
  </si>
  <si>
    <t xml:space="preserve">Trezorerie S3 -CAS salariati</t>
  </si>
  <si>
    <t xml:space="preserve">Trezorerie S3 -sanatate salariati martie </t>
  </si>
  <si>
    <t xml:space="preserve">salarii </t>
  </si>
  <si>
    <t xml:space="preserve">ING pensie martie </t>
  </si>
  <si>
    <t xml:space="preserve">poprire</t>
  </si>
  <si>
    <t xml:space="preserve">Cotizatie sindicat</t>
  </si>
  <si>
    <t xml:space="preserve">Spor munca</t>
  </si>
  <si>
    <t xml:space="preserve">Trezorerie imp CA </t>
  </si>
  <si>
    <t xml:space="preserve">Trezorerie S3 - CAS CA </t>
  </si>
  <si>
    <t xml:space="preserve">Trezorerie S3 - sanatate CA </t>
  </si>
  <si>
    <t xml:space="preserve">drepturi de delegare</t>
  </si>
  <si>
    <t xml:space="preserve">Trezorerie S3- contributii  asiguratorie munca</t>
  </si>
  <si>
    <t xml:space="preserve">Total 10</t>
  </si>
  <si>
    <t xml:space="preserve">                                                                                        Perioada : MAI 2022</t>
  </si>
  <si>
    <t xml:space="preserve">ENGIE-gaze sediu ANL</t>
  </si>
  <si>
    <t xml:space="preserve">5</t>
  </si>
  <si>
    <t xml:space="preserve">ENEL -energie electrica sediu ANL</t>
  </si>
  <si>
    <t xml:space="preserve">Directia Generala De Salubritate Sector 3- salubritate sediu ANL</t>
  </si>
  <si>
    <t xml:space="preserve">Apa Nova- servicii apa si canal</t>
  </si>
  <si>
    <t xml:space="preserve">OMV Petrom Marketing - Carburanti </t>
  </si>
  <si>
    <t xml:space="preserve">Fan Courirer- servicii postale</t>
  </si>
  <si>
    <t xml:space="preserve">Decont servicii postale</t>
  </si>
  <si>
    <t xml:space="preserve">9</t>
  </si>
  <si>
    <t xml:space="preserve">Decont-servicii postale</t>
  </si>
  <si>
    <t xml:space="preserve">Recuperare cheltuieli telefonie mobila</t>
  </si>
  <si>
    <t xml:space="preserve">Decont cheltuieli-serv postale</t>
  </si>
  <si>
    <t xml:space="preserve">recuperare cheltuieli telefonie mobila</t>
  </si>
  <si>
    <t xml:space="preserve">CN POSTA ROMANA- taxe postale </t>
  </si>
  <si>
    <t xml:space="preserve">ORANGE Romania Communications SA -serv telefoniefixa+internet </t>
  </si>
  <si>
    <t xml:space="preserve">Decont - ITP B29WMS</t>
  </si>
  <si>
    <t xml:space="preserve">Meridian Sud Invest SRL- reparatii auto B65 WMT</t>
  </si>
  <si>
    <t xml:space="preserve">Openvision Data- serv asistenta si mentenanta IT -aprilie</t>
  </si>
  <si>
    <t xml:space="preserve">Openvision Data- serv asistenta si mentenanta IT -martie</t>
  </si>
  <si>
    <t xml:space="preserve">Pac New  SPA SRL -spalat auto  B26 WMS</t>
  </si>
  <si>
    <t xml:space="preserve">Tim Ciclop Srl- reaparatii auto B67 WMT</t>
  </si>
  <si>
    <t xml:space="preserve">Omv Petrom Marketing - spalat auto B234 WTA</t>
  </si>
  <si>
    <t xml:space="preserve">COMPANIA DE INFORMATICA NEAMT - abonament LEX EXPERT </t>
  </si>
  <si>
    <t xml:space="preserve">OMNIASIG VIG SA-polita RCA B94 WMS</t>
  </si>
  <si>
    <t xml:space="preserve">Mics software SRL - asistenta tehnica program salarii </t>
  </si>
  <si>
    <t xml:space="preserve">Judetul Arges - cheltuieli intretinere ANL Arges</t>
  </si>
  <si>
    <t xml:space="preserve">Consiliul Judetean Timis-cheltuirli intretinere ANL Timis</t>
  </si>
  <si>
    <t xml:space="preserve">Institutia Prefectului Jud Mehedinti - cheltuieli  intretinere ANL Mehedinti</t>
  </si>
  <si>
    <t xml:space="preserve">Cometa SRL - asist tehnica SQL </t>
  </si>
  <si>
    <t xml:space="preserve">Locativa Sa - cheltuieli  intretinere ANL Botosani</t>
  </si>
  <si>
    <t xml:space="preserve">ISC - cheluieli  intretinere ANL Bihor</t>
  </si>
  <si>
    <t xml:space="preserve">Decont cheltuieli- medicina muncii</t>
  </si>
  <si>
    <t xml:space="preserve">Cip-Avantaj SRL  - curatenie sediu ANL </t>
  </si>
  <si>
    <t xml:space="preserve">Judetul Satu Mare -  cheltuieli intretinere ANL Satu Mare </t>
  </si>
  <si>
    <t xml:space="preserve">Team Force Security SRL - paza sediu ANL </t>
  </si>
  <si>
    <t xml:space="preserve">reglare plati</t>
  </si>
  <si>
    <t xml:space="preserve">taxa timbru</t>
  </si>
  <si>
    <t xml:space="preserve">chelt de judecata</t>
  </si>
  <si>
    <t xml:space="preserve">Universal gapo -protocol</t>
  </si>
  <si>
    <t xml:space="preserve">Supermarket LA COCOS ; MEGA IMAGE; AUCHAN ROMANIA- PROTOCOL</t>
  </si>
  <si>
    <t xml:space="preserve">ISC -chirie ANL Bihor</t>
  </si>
  <si>
    <t xml:space="preserve">ANCPI -taxa</t>
  </si>
  <si>
    <t xml:space="preserve">BEJ Draghici Valeriu- onorariu executor judecatoresc</t>
  </si>
  <si>
    <t xml:space="preserve">Primaria Sector 3- taxa timbru </t>
  </si>
  <si>
    <t xml:space="preserve">Primaria Sector 3- taxa timbru legalizare</t>
  </si>
  <si>
    <t xml:space="preserve">c/v servicii  parcare</t>
  </si>
  <si>
    <t xml:space="preserve">despagubiri civile</t>
  </si>
  <si>
    <t xml:space="preserve">TREZ SECTOR 3 FOND HANDICAP</t>
  </si>
  <si>
    <t xml:space="preserve">CONSTRUCTII</t>
  </si>
  <si>
    <t xml:space="preserve">PRIMARIA SECTOR 1- taxa reautaorizare lucrari la 134u.l</t>
  </si>
  <si>
    <t xml:space="preserve">PRIMARIA SECTOR 1- taxa reautaorizare lucrari la 222u.l</t>
  </si>
  <si>
    <t xml:space="preserve">PRIMARIA SECTOR 1- taxa prelungire A.C. la blocurile A1, A2, A3 H.C</t>
  </si>
  <si>
    <t xml:space="preserve">PRIMARIA SECTOR 1- taxa reautaorizare lucrari la bloc A10 H.C</t>
  </si>
  <si>
    <t xml:space="preserve">EXER Group Srl-proiect de instalare , montare contor energie electrica nloc A9 Henri Coanda</t>
  </si>
  <si>
    <t xml:space="preserve">TOTAL</t>
  </si>
  <si>
    <t xml:space="preserve">                                                                                        Perioada : MAI </t>
  </si>
  <si>
    <t xml:space="preserve">MAI</t>
  </si>
  <si>
    <t xml:space="preserve">Trezorerie S3 -sanatate salariati </t>
  </si>
  <si>
    <t xml:space="preserve">ING pensie </t>
  </si>
  <si>
    <t xml:space="preserve">SALARII</t>
  </si>
  <si>
    <t xml:space="preserve">AVANS CO</t>
  </si>
  <si>
    <t xml:space="preserve">Indemnizatie CA</t>
  </si>
  <si>
    <t xml:space="preserve">Trezorerie imp CA</t>
  </si>
  <si>
    <t xml:space="preserve">drepturi delegare</t>
  </si>
  <si>
    <t xml:space="preserve">                                                                                        Perioada : Ianuarie 2021</t>
  </si>
  <si>
    <t xml:space="preserve">IUNIE</t>
  </si>
  <si>
    <t xml:space="preserve">Brioexpert Company SRL</t>
  </si>
  <si>
    <t xml:space="preserve"> 20.01.02</t>
  </si>
  <si>
    <t xml:space="preserve">ENGIE Romania SA- gaze sediu</t>
  </si>
  <si>
    <t xml:space="preserve">Enel Energie Muntenia SA</t>
  </si>
  <si>
    <t xml:space="preserve">Apa Nova SA -serv salubritate</t>
  </si>
  <si>
    <t xml:space="preserve">Directia Generala de Salubritate S3- servicii salubritate</t>
  </si>
  <si>
    <t xml:space="preserve">Evolution Prest Systems SRL- SSD PC</t>
  </si>
  <si>
    <t xml:space="preserve">AMG Silver Construct SRL - piese schimb auto</t>
  </si>
  <si>
    <t xml:space="preserve">Evolution Prest Systems SRL- achzitionare sursa PC</t>
  </si>
  <si>
    <t xml:space="preserve">20,01,07</t>
  </si>
  <si>
    <t xml:space="preserve">Total 20.01.07</t>
  </si>
  <si>
    <t xml:space="preserve">Fan Courier Express - taxe curier</t>
  </si>
  <si>
    <t xml:space="preserve">Oranfge Romania -serv telefon</t>
  </si>
  <si>
    <t xml:space="preserve">decont-serv postale</t>
  </si>
  <si>
    <t xml:space="preserve">CN Posta Romana SA -taxe postale</t>
  </si>
  <si>
    <t xml:space="preserve">Orange Romania Communications -serv telefon</t>
  </si>
  <si>
    <t xml:space="preserve">Vodafone  Romania -serv telefon</t>
  </si>
  <si>
    <t xml:space="preserve">Auto Becoro SRL</t>
  </si>
  <si>
    <t xml:space="preserve">Prestige Impex - reparatii auto</t>
  </si>
  <si>
    <t xml:space="preserve">OPENVISION SRL - serv asistenta si mentenanta IT</t>
  </si>
  <si>
    <t xml:space="preserve">NFS Wheels SRL- serv vulcanizare B344WMT</t>
  </si>
  <si>
    <t xml:space="preserve">Autoglassfix reparatii auuto</t>
  </si>
  <si>
    <t xml:space="preserve">Institutia Prefectului Jud Mehedinti - chelt intret ANL Mehedinti</t>
  </si>
  <si>
    <t xml:space="preserve">Compania de Informatica Neamt - abonament LEX EXPERT</t>
  </si>
  <si>
    <t xml:space="preserve">Locativa Botosani -cheltuiala intretinere ANL Botosani</t>
  </si>
  <si>
    <t xml:space="preserve">ISC BIHOR-cheltuieli intretinere ANL Bihor</t>
  </si>
  <si>
    <t xml:space="preserve">Centrul Medical Alexsis- medicina muncii</t>
  </si>
  <si>
    <t xml:space="preserve">CIP Avantaj -servicii curatenie sediu ANL</t>
  </si>
  <si>
    <t xml:space="preserve">Euroins Romania  Asigurare Reasigurare -8 polite PAD locuinte serviciu ANL</t>
  </si>
  <si>
    <t xml:space="preserve">Municipiul Piatra Neamt - utilitati birou ANL Neamt</t>
  </si>
  <si>
    <t xml:space="preserve">Locativa SA -chelt intretinere ANL Botosani</t>
  </si>
  <si>
    <t xml:space="preserve">ISC BIHOR- cheltuieli intretinere Bihor</t>
  </si>
  <si>
    <t xml:space="preserve">Foxx Color Srl -stampila text</t>
  </si>
  <si>
    <t xml:space="preserve">RATB-abonament</t>
  </si>
  <si>
    <t xml:space="preserve">RATB+Metrorex- abonament</t>
  </si>
  <si>
    <t xml:space="preserve">Tache Parvulescu PFA-expertiza si consultanta</t>
  </si>
  <si>
    <t xml:space="preserve">Primaria Sector 3 - taxa timbru </t>
  </si>
  <si>
    <t xml:space="preserve">Busu Bya SRL-dobanda Gbe</t>
  </si>
  <si>
    <t xml:space="preserve">Agentia Nationala pentru Cadastru si Publicitate Imobiliara - extras carte funciara</t>
  </si>
  <si>
    <t xml:space="preserve">Agentia de Vanzari Srl -anunt concurs</t>
  </si>
  <si>
    <t xml:space="preserve">Abraline  SRL- deblocare butuc</t>
  </si>
  <si>
    <t xml:space="preserve">SPCPEJ Cosoreanu si Asociatii</t>
  </si>
  <si>
    <t xml:space="preserve">SPCPEJ Cosoreanu si Asociatii-onorariu executor</t>
  </si>
  <si>
    <t xml:space="preserve">Concivic  SRL-dobanda GBE</t>
  </si>
  <si>
    <t xml:space="preserve">decont cheltuieli-taxa parcare</t>
  </si>
  <si>
    <t xml:space="preserve">RA Monitorul Oficial -anunt concurs</t>
  </si>
  <si>
    <t xml:space="preserve">Primaria sector 3- taxa timbru </t>
  </si>
  <si>
    <t xml:space="preserve">daune morale</t>
  </si>
  <si>
    <t xml:space="preserve">ISJ Dambovita- cota0,5% lot 1 Sagricom </t>
  </si>
  <si>
    <t xml:space="preserve">ISJ Dambovita- cota 1% lot 1 Sagricom </t>
  </si>
  <si>
    <t xml:space="preserve">Busu Bya srl -lucrari remedieri lot 411</t>
  </si>
  <si>
    <t xml:space="preserve">IJC Tulcea - cota 0,5% si 1% blocuri 1,2,3 amplasament Tulcea</t>
  </si>
  <si>
    <t xml:space="preserve">Trezorerie imp CA  </t>
  </si>
  <si>
    <t xml:space="preserve"> plata CA</t>
  </si>
  <si>
    <t xml:space="preserve">                                                                                     </t>
  </si>
  <si>
    <t xml:space="preserve">IULIE</t>
  </si>
  <si>
    <t xml:space="preserve">Lecom Birotica Ardeal SRL - birotica</t>
  </si>
  <si>
    <t xml:space="preserve"> ENEL Energie Muntenia SA -energie electrica</t>
  </si>
  <si>
    <t xml:space="preserve">Dir. Gen. De Salubritate- serv. Salubritate sediu ANL</t>
  </si>
  <si>
    <t xml:space="preserve"> OMV Petrom- carburant</t>
  </si>
  <si>
    <t xml:space="preserve"> CN Posta Romana SA - serv postale</t>
  </si>
  <si>
    <t xml:space="preserve"> Fan Courier Express SRL - servicii curierat</t>
  </si>
  <si>
    <t xml:space="preserve">Vodafon -servicii telefonie</t>
  </si>
  <si>
    <t xml:space="preserve">recuperare conv telefonice</t>
  </si>
  <si>
    <t xml:space="preserve"> CN Posta Romana SA - servicii postale</t>
  </si>
  <si>
    <t xml:space="preserve">Fan Courier Express SRL -servicii postale</t>
  </si>
  <si>
    <t xml:space="preserve"> Telekom Communications SA- servicii telefonie</t>
  </si>
  <si>
    <t xml:space="preserve"> Openvision Data Srl- serv asistenta si mentenanta</t>
  </si>
  <si>
    <t xml:space="preserve">Pac New SPA SRL - spalat auto B86WMT</t>
  </si>
  <si>
    <t xml:space="preserve"> Prestige Impex 97 SRL- serv reparatii auto</t>
  </si>
  <si>
    <t xml:space="preserve"> Meridian Sud Invest SRL -serv reparatii auto</t>
  </si>
  <si>
    <t xml:space="preserve">  Ionusim Srl - reparatii auto </t>
  </si>
  <si>
    <t xml:space="preserve">abonament lex expert -Compania de Informatica Neamt</t>
  </si>
  <si>
    <t xml:space="preserve">Mentenanta ssoft salarii MiCS Softaware</t>
  </si>
  <si>
    <t xml:space="preserve">Municipiul Piatra Neamt -cheltuieli intretinere ANL Neamt</t>
  </si>
  <si>
    <t xml:space="preserve">ISC- chelt intretinere ANL Oradea</t>
  </si>
  <si>
    <t xml:space="preserve">ISC- chelt intretinere ANL Arges</t>
  </si>
  <si>
    <t xml:space="preserve">Locativa SA- ch eltuieli intretinere ANL Botosani </t>
  </si>
  <si>
    <t xml:space="preserve"> Judetul  Satu Mare-chelt intretinere ANL Satu Mare</t>
  </si>
  <si>
    <t xml:space="preserve"> Team Force Security Srl-paza sediu ANL </t>
  </si>
  <si>
    <t xml:space="preserve">CIP Avantaj SRL - curatenie sediu ANL </t>
  </si>
  <si>
    <t xml:space="preserve"> Cometa srl- Asistenta program contabilitate SQL</t>
  </si>
  <si>
    <t xml:space="preserve">ISC -chelt intretinere ANL Oradea</t>
  </si>
  <si>
    <t xml:space="preserve">decont -abonament STB</t>
  </si>
  <si>
    <t xml:space="preserve">Tache Parvulescu PFA -onorariu expert </t>
  </si>
  <si>
    <t xml:space="preserve">taxa de timbru</t>
  </si>
  <si>
    <t xml:space="preserve">cheltuieli de judecata </t>
  </si>
  <si>
    <t xml:space="preserve">taxa timbru Primaria sector 3</t>
  </si>
  <si>
    <t xml:space="preserve">Universal Gapo SRL- protocol</t>
  </si>
  <si>
    <t xml:space="preserve">Supermarket La Cocos- protocol</t>
  </si>
  <si>
    <t xml:space="preserve">ISC- chirie ANL Bihor</t>
  </si>
  <si>
    <t xml:space="preserve">dobanda GBE</t>
  </si>
  <si>
    <t xml:space="preserve">SRAC  CERT SRL- audit supraveghere ISO 9001</t>
  </si>
  <si>
    <t xml:space="preserve">CNAIR - Rovignete B26WMS</t>
  </si>
  <si>
    <t xml:space="preserve">BEJ Cosoreanu -onorariu executor</t>
  </si>
  <si>
    <t xml:space="preserve">Primaria Sector 3 -taxa timbru</t>
  </si>
  <si>
    <t xml:space="preserve">Exer Group  SRL</t>
  </si>
  <si>
    <t xml:space="preserve">Busu Bya SRL lucrari remedieri lot 411A Henri Coanda</t>
  </si>
  <si>
    <t xml:space="preserve">Busu Bya SRL GBE lot 411A Henri Coanda</t>
  </si>
  <si>
    <t xml:space="preserve">anunt pt acord public construire bloc locuinte Lotus Quatro Media</t>
  </si>
  <si>
    <t xml:space="preserve">Bugetul de Stat -impozit</t>
  </si>
  <si>
    <t xml:space="preserve">dif salarii</t>
  </si>
  <si>
    <t xml:space="preserve">Diferenta  salariu</t>
  </si>
  <si>
    <t xml:space="preserve">Trezorerie S3 - CAS CA</t>
  </si>
  <si>
    <t xml:space="preserve">Trezorerie S3 - CASS CA</t>
  </si>
  <si>
    <t xml:space="preserve">10,02,06</t>
  </si>
  <si>
    <t xml:space="preserve">Sodexo Pass  Romania-vouchere vacanta</t>
  </si>
  <si>
    <t xml:space="preserve">Sodexo Pass  Romania-retur vouchere vacanta</t>
  </si>
  <si>
    <t xml:space="preserve">Total 10.02.06</t>
  </si>
  <si>
    <t xml:space="preserve">AUGUST</t>
  </si>
  <si>
    <t xml:space="preserve">20,01,02</t>
  </si>
  <si>
    <t xml:space="preserve">Engie Romania-gaze sediu ANL</t>
  </si>
  <si>
    <t xml:space="preserve">Apa Nova -serv apa si canalizare</t>
  </si>
  <si>
    <t xml:space="preserve">Vodafone -serv telefon mobil</t>
  </si>
  <si>
    <t xml:space="preserve">Orange Romania Communications</t>
  </si>
  <si>
    <t xml:space="preserve">Fan Courier SRL - servicii postale</t>
  </si>
  <si>
    <t xml:space="preserve">Internet Resources Management- taxa RIPE</t>
  </si>
  <si>
    <t xml:space="preserve">Crisco Serv Impex SRL - spalare auto B86 WMS</t>
  </si>
  <si>
    <t xml:space="preserve">TIM Ciclop SRL reparatii auto B 67 WMT</t>
  </si>
  <si>
    <t xml:space="preserve">Auto Bara rep auto B 345 WMT</t>
  </si>
  <si>
    <t xml:space="preserve">Meridian Sud Vest reparatii auto B 66 WMT</t>
  </si>
  <si>
    <t xml:space="preserve">S.D. Prestige Impex 97 SRL- reaparatii  B 38 WML</t>
  </si>
  <si>
    <t xml:space="preserve">Cip-Avantaj SRL  - curatenie sediu ANL</t>
  </si>
  <si>
    <t xml:space="preserve">Judet Satu Mare-chelt intretinere ANL  Satu Mare</t>
  </si>
  <si>
    <t xml:space="preserve">Nobel Home Services -serv intretinere sisteme filtrare apa</t>
  </si>
  <si>
    <t xml:space="preserve">ISC -Cheltuieli intretinere ANL Bihor</t>
  </si>
  <si>
    <t xml:space="preserve">Locativa Botosani-chelt intretinere ANL Botosani</t>
  </si>
  <si>
    <t xml:space="preserve">Cometa SRL- asistenta tehnica program contabilitate</t>
  </si>
  <si>
    <t xml:space="preserve">MICS Software SRL-asistenta tehnica  salarii</t>
  </si>
  <si>
    <t xml:space="preserve">ISC -Cheltuieli intretinere ANL Arges</t>
  </si>
  <si>
    <t xml:space="preserve">Centrul Medical Alexis- medicina muncii</t>
  </si>
  <si>
    <t xml:space="preserve">Rodoctor Medical Center SRL - medicina muncii</t>
  </si>
  <si>
    <t xml:space="preserve">Institutia Prefectului- chelt intretinere ANL Mehedinti</t>
  </si>
  <si>
    <t xml:space="preserve">Municipiul Piatra Neamt- chelt intrtinere spatiu birou ANL Neamt</t>
  </si>
  <si>
    <t xml:space="preserve">ONRC-abonament BPI</t>
  </si>
  <si>
    <t xml:space="preserve">Severin SRL - obiecte inventar</t>
  </si>
  <si>
    <t xml:space="preserve">ITG Online SRL- obiecte inventar</t>
  </si>
  <si>
    <t xml:space="preserve">Union Invest Serv Srl- obiecte inventar</t>
  </si>
  <si>
    <t xml:space="preserve">Tache Pirvulescu -expertiza tehnica extrajudiciara</t>
  </si>
  <si>
    <t xml:space="preserve">Selcgros Berceni -protocol</t>
  </si>
  <si>
    <t xml:space="preserve">ISC - chirie spatiu birou ANL Bihor</t>
  </si>
  <si>
    <t xml:space="preserve">Contrascom Benta SA- dobanda GBE amplasamentt Parcului nr. 67-69</t>
  </si>
  <si>
    <t xml:space="preserve">Contrascom Benta SA- dobanda GBE amplasamentt Parcului nr. 67-70</t>
  </si>
  <si>
    <t xml:space="preserve">Scala Assistance  SRL- taxa drum B234WTA B86 WMS</t>
  </si>
  <si>
    <t xml:space="preserve">Exer Group SRL - constructii</t>
  </si>
  <si>
    <t xml:space="preserve">Master Gaz- serv proiectare Bl A9 Henri Coanda</t>
  </si>
  <si>
    <t xml:space="preserve">71.01.03</t>
  </si>
  <si>
    <t xml:space="preserve">Union Invest Serv srl- computer all-in-one HP</t>
  </si>
  <si>
    <t xml:space="preserve">Total 71.01.03</t>
  </si>
  <si>
    <t xml:space="preserve">SEPTEMBRIE</t>
  </si>
  <si>
    <t xml:space="preserve">Office&amp;More SRL- cutii arhivare</t>
  </si>
  <si>
    <t xml:space="preserve">P.W. Grim Beata Ilska- furnituri birou </t>
  </si>
  <si>
    <t xml:space="preserve">DC Folie SRL -furnituri birou</t>
  </si>
  <si>
    <t xml:space="preserve">01</t>
  </si>
  <si>
    <t xml:space="preserve">ENEL -energie electrica sediu</t>
  </si>
  <si>
    <t xml:space="preserve">08</t>
  </si>
  <si>
    <t xml:space="preserve">Apa Nova- serv apa si canalizare</t>
  </si>
  <si>
    <t xml:space="preserve">CN Posta Romana SA</t>
  </si>
  <si>
    <t xml:space="preserve">02</t>
  </si>
  <si>
    <t xml:space="preserve">Albacom Biz- serv curierat</t>
  </si>
  <si>
    <t xml:space="preserve">Orange Romania Communications SA -serv telefonie fixa si internet</t>
  </si>
  <si>
    <t xml:space="preserve">Vodafone Romania SA -serv telefonie mobila </t>
  </si>
  <si>
    <t xml:space="preserve">Fan Courier Express SRL- serv postale</t>
  </si>
  <si>
    <t xml:space="preserve">DC Folie SRL- servicii curierat</t>
  </si>
  <si>
    <t xml:space="preserve">Meridian Sud Invest- reparatii  auto B-66- WMT</t>
  </si>
  <si>
    <t xml:space="preserve">Prestige Impex-rep auto  B 86 WMS, ITP (B 88 WMD, B86 WMS)</t>
  </si>
  <si>
    <t xml:space="preserve">OMV Petrom Marketing SRL- spalat auto B 777 ANL</t>
  </si>
  <si>
    <t xml:space="preserve">Prestige Impex-rep auto  B 83 WMT, B 88 WMD</t>
  </si>
  <si>
    <t xml:space="preserve">Connexial RO SRL- serv asistenta si mentenanta IT  </t>
  </si>
  <si>
    <t xml:space="preserve">Nexus Electronics SRL- abonament monitorizare GPS</t>
  </si>
  <si>
    <t xml:space="preserve">Prestige Impex-reparatii auto B-86-WMS</t>
  </si>
  <si>
    <t xml:space="preserve">Prestige Impex-reparatii  auto  B-88-WMD; B-777-ANL; B-94-WMS</t>
  </si>
  <si>
    <t xml:space="preserve">Lukoil - spalare auto</t>
  </si>
  <si>
    <t xml:space="preserve">COMPANIA DE INFORMATICA NEAMT - abonament LEX EXPERT</t>
  </si>
  <si>
    <t xml:space="preserve">Locativa Botosani SA- cheltuieli intretinere ANL Botosani</t>
  </si>
  <si>
    <t xml:space="preserve">Municipiul Piatra Neamt -cheltuieli intretinere spatiu birou ANL</t>
  </si>
  <si>
    <t xml:space="preserve">ISC Bihor- cheltuieli spatiu birou ANL Bihor</t>
  </si>
  <si>
    <t xml:space="preserve">ISC Bihor - cheltuieli intretinere birou ANL Bihor </t>
  </si>
  <si>
    <t xml:space="preserve">Team Force Security SRL- paza sediu ANL</t>
  </si>
  <si>
    <t xml:space="preserve">ISC Bihor- chelt intretinere ANL Bihor</t>
  </si>
  <si>
    <t xml:space="preserve">ISC Arges - cheltuieli intretinere birou ANL Arges</t>
  </si>
  <si>
    <t xml:space="preserve">Judetul Satu Mare- chelt intretinere ANL Satu Mare</t>
  </si>
  <si>
    <t xml:space="preserve">Cometa SRL- asistenta tehnica program contabilitate SQL</t>
  </si>
  <si>
    <t xml:space="preserve">Centru Medical Alexis - servicii medicina muncii</t>
  </si>
  <si>
    <t xml:space="preserve">Preda&amp;Fiii Instal SRL - reparatii si intretinere cladire sediu</t>
  </si>
  <si>
    <t xml:space="preserve">Albacom Biz -obiecte inventar(laminator A3)</t>
  </si>
  <si>
    <t xml:space="preserve">Dante International SA - Espressor Philips</t>
  </si>
  <si>
    <t xml:space="preserve">05</t>
  </si>
  <si>
    <t xml:space="preserve">decont abonament</t>
  </si>
  <si>
    <t xml:space="preserve">OMV Petrom Marketing -taxa drum</t>
  </si>
  <si>
    <t xml:space="preserve">Primaria Sector 3 taxa timbru</t>
  </si>
  <si>
    <t xml:space="preserve">Universal Gapo - protocol</t>
  </si>
  <si>
    <t xml:space="preserve">Supermarket La Cocos -protocol</t>
  </si>
  <si>
    <t xml:space="preserve">ISC Bihor- chirie spatiu ANL Bihor</t>
  </si>
  <si>
    <t xml:space="preserve">Certsign SA-  semnatura electronica</t>
  </si>
  <si>
    <t xml:space="preserve">Contrascom Benta SA </t>
  </si>
  <si>
    <t xml:space="preserve">Poprire Caldararu </t>
  </si>
  <si>
    <t xml:space="preserve">ISC- IJC Giurgiu - penalitati</t>
  </si>
  <si>
    <t xml:space="preserve">Decont cheltuieli- plata taxa notariala</t>
  </si>
  <si>
    <t xml:space="preserve">Gravura Laser si Chei- placa gravata  DGA</t>
  </si>
  <si>
    <t xml:space="preserve">restituire suma Brasov</t>
  </si>
  <si>
    <t xml:space="preserve">Transa 4  salariu cf Hot Judecatoreasca 2017</t>
  </si>
  <si>
    <t xml:space="preserve">Transa 4  salariu cf Hot Judecatoreasca 2018</t>
  </si>
  <si>
    <t xml:space="preserve">Transa 4  salariu cf Hot Judecatoreasca 2019</t>
  </si>
  <si>
    <t xml:space="preserve">Transa 4  salariu cf Hot Judecatoreasca 2020</t>
  </si>
  <si>
    <t xml:space="preserve">Transa 4  salariu cf Hot Judecatoreasca 2021</t>
  </si>
  <si>
    <t xml:space="preserve">Transa 4  salariu cf Hot Judecatoreasca 2022</t>
  </si>
  <si>
    <t xml:space="preserve">Transa 4  salariu cf Hot Judecatoreasca 2023</t>
  </si>
  <si>
    <t xml:space="preserve">06</t>
  </si>
  <si>
    <t xml:space="preserve"> indemnizatii CA</t>
  </si>
  <si>
    <t xml:space="preserve">Sodexo Pass Romania Retur vouchere vacanta</t>
  </si>
  <si>
    <t xml:space="preserve">OCTOMBRIE</t>
  </si>
  <si>
    <t xml:space="preserve">DNS Birotica SRL- hartie</t>
  </si>
  <si>
    <t xml:space="preserve">Engie Romania  SA -gaze sediu</t>
  </si>
  <si>
    <t xml:space="preserve">Directia Generala de Salubritate S3- servicii salubritate </t>
  </si>
  <si>
    <t xml:space="preserve">Apa Nova - serv apa si canalizare</t>
  </si>
  <si>
    <t xml:space="preserve">OMV Petrom- carburant</t>
  </si>
  <si>
    <t xml:space="preserve">20.01.07</t>
  </si>
  <si>
    <t xml:space="preserve">decont serv postale</t>
  </si>
  <si>
    <t xml:space="preserve">Fan Courier Express SRL - taxe curier</t>
  </si>
  <si>
    <t xml:space="preserve">MTIPV SRL -transport probe</t>
  </si>
  <si>
    <t xml:space="preserve">serv telefonie - Orange  Communications SA</t>
  </si>
  <si>
    <t xml:space="preserve">Vodafone Romania - serv telefonie</t>
  </si>
  <si>
    <t xml:space="preserve">recup conv telefonice</t>
  </si>
  <si>
    <t xml:space="preserve">Tim Ciclop-reparatii auto</t>
  </si>
  <si>
    <t xml:space="preserve">Connexial RO SRL- serv asistenta si mentenanta IT sediu</t>
  </si>
  <si>
    <t xml:space="preserve">Xerox Echipament si Servicii SA-service echipamente </t>
  </si>
  <si>
    <t xml:space="preserve">AS- Computer SRL - achizitii subscriptii sistem de fortificare</t>
  </si>
  <si>
    <t xml:space="preserve">Nexus Electronics SRL- serv instalare echipamente GPS</t>
  </si>
  <si>
    <t xml:space="preserve">Bebec Oil SRL -spalat auto  B 67WMT</t>
  </si>
  <si>
    <t xml:space="preserve">Sanrino Impex Srl -spalat auto B44WMT</t>
  </si>
  <si>
    <t xml:space="preserve">Team Force Security SRL  - paza sediu ANL</t>
  </si>
  <si>
    <t xml:space="preserve">CIP Avantaj Srl -curatenie sediu ANL </t>
  </si>
  <si>
    <t xml:space="preserve"> MICS Softaware- entenanta soft salarii</t>
  </si>
  <si>
    <t xml:space="preserve">Compania de Informatica Neamt- abonament lex expert </t>
  </si>
  <si>
    <t xml:space="preserve"> Locativa SA -chelt intretinere  ANL Botosani</t>
  </si>
  <si>
    <t xml:space="preserve">ISC Bihor- cheltuieli intretinere ANL Bihor</t>
  </si>
  <si>
    <t xml:space="preserve">Rentrop&amp;Straton -abonamnet portal codul muncii</t>
  </si>
  <si>
    <t xml:space="preserve">Asistenta program contabilitate SQL  -Cometa srl</t>
  </si>
  <si>
    <t xml:space="preserve">Locativa SA-chelt intretinere ANL Botosani</t>
  </si>
  <si>
    <t xml:space="preserve">Municipiul Piatra Neamt -intretinere spatiu ANL Neamt</t>
  </si>
  <si>
    <t xml:space="preserve">ISC - cheltuieli intretinere ANL Arges</t>
  </si>
  <si>
    <t xml:space="preserve">Institutia Prefectului Jud Mehedinti- chelt intretinere ANL Mehedinti</t>
  </si>
  <si>
    <t xml:space="preserve">03</t>
  </si>
  <si>
    <t xml:space="preserve">Nexus Electronics-obiecte inventar  GPS-uri</t>
  </si>
  <si>
    <t xml:space="preserve">04</t>
  </si>
  <si>
    <t xml:space="preserve">Soft Service SRL- obiecte inventar(tabla magnetica)</t>
  </si>
  <si>
    <t xml:space="preserve">Hornbach Centrala Srl - obiecte inventar (rafturi metalice)</t>
  </si>
  <si>
    <t xml:space="preserve">MTIPV Srl- obiecte inventar ( robe DJC)</t>
  </si>
  <si>
    <t xml:space="preserve">Universul Juridic Magazin Srl -carti DJC</t>
  </si>
  <si>
    <t xml:space="preserve">Solar Team Solution SRL - obiecte inventar (jaluzele verticale)</t>
  </si>
  <si>
    <t xml:space="preserve">Decont abonamnet RATB</t>
  </si>
  <si>
    <t xml:space="preserve">20.12</t>
  </si>
  <si>
    <t xml:space="preserve">20.13</t>
  </si>
  <si>
    <t xml:space="preserve">taxa timbru </t>
  </si>
  <si>
    <t xml:space="preserve">cheltuieli de judecata</t>
  </si>
  <si>
    <t xml:space="preserve"> Universal Gapo Srl-protocol </t>
  </si>
  <si>
    <t xml:space="preserve">ISC-  chirie spatiu birou ANL</t>
  </si>
  <si>
    <t xml:space="preserve">Decont taxa parcare</t>
  </si>
  <si>
    <t xml:space="preserve">Cosoreanu Iulian Ilie- onorariu executor</t>
  </si>
  <si>
    <t xml:space="preserve">Certsign SA- semnaturi electronice</t>
  </si>
  <si>
    <t xml:space="preserve">ANCPI- extras carte funciara</t>
  </si>
  <si>
    <t xml:space="preserve">59.17</t>
  </si>
  <si>
    <t xml:space="preserve">Viomadman concept SRL- lucrari constructii</t>
  </si>
  <si>
    <t xml:space="preserve">Mics Sowtware- program informatic E-factura</t>
  </si>
  <si>
    <t xml:space="preserve">Trezorerie S3 -impozit salarii </t>
  </si>
  <si>
    <t xml:space="preserve">S.N.F.P- cotizatie sindicat</t>
  </si>
  <si>
    <t xml:space="preserve">pensie privata</t>
  </si>
  <si>
    <t xml:space="preserve">Sodexo Passo - retur tichete vacanta</t>
  </si>
  <si>
    <t xml:space="preserve">NOIEMBRIE</t>
  </si>
  <si>
    <t xml:space="preserve">2M DIGITAL SRL- toner imprimanta multifunctionala XEROX VERSALINK B70XX</t>
  </si>
  <si>
    <t xml:space="preserve">AUCHAN SA, PROFI - decont gospodaresti</t>
  </si>
  <si>
    <t xml:space="preserve">TIRES AND PARTS SRL – Gospodaresti – saci pentru anvelope</t>
  </si>
  <si>
    <t xml:space="preserve">ENGIE ROMANIA SA- gaze naturale sediu ANL</t>
  </si>
  <si>
    <t xml:space="preserve">APA NOVA BUCURESTI-servicii apa si canalizare</t>
  </si>
  <si>
    <t xml:space="preserve">OMV PETROM MARKETING SRL-carburanti octombrie 2022</t>
  </si>
  <si>
    <t xml:space="preserve">OMV PETROM – decont carburant B 44 WMT</t>
  </si>
  <si>
    <t xml:space="preserve">DWYN ELECTRONICS SRL- piese schimb harduri stocare retea</t>
  </si>
  <si>
    <t xml:space="preserve">ALCAR WHEELBASE ROMANIA SRL- anvelope parc auto ANL </t>
  </si>
  <si>
    <t xml:space="preserve">FAN COURIER EXPRESS SRL-Decont serv postale  </t>
  </si>
  <si>
    <t xml:space="preserve">CN POSTA ROMANA- taxe postale registratura ANL </t>
  </si>
  <si>
    <t xml:space="preserve">FAN COURIER EXPRESS SRL –  decont servicii postale</t>
  </si>
  <si>
    <t xml:space="preserve">VODAFONE ROMANIA SA – servicii telefonie mobila octombrie 2022</t>
  </si>
  <si>
    <t xml:space="preserve">DANTE INTERNATIONAL SA- decont servicii postale</t>
  </si>
  <si>
    <t xml:space="preserve">ORANGE ROMANIA – abonament noiembrie 2022, serv octombrie 2022</t>
  </si>
  <si>
    <t xml:space="preserve">NEXUS ELECTRONICS SRL- Abonament monitorizare GPS</t>
  </si>
  <si>
    <t xml:space="preserve">SIMCO INTERNATIONAL IMPEX SRL - Spalat auto – B-65-WMT</t>
  </si>
  <si>
    <t xml:space="preserve">NEXUS ELECTRONICS- Abonament monitorizare GPS, octombrie 2022</t>
  </si>
  <si>
    <t xml:space="preserve">CONNEXIAL RO SRL- asistenta si mentenanta IT, sediu ANL</t>
  </si>
  <si>
    <t xml:space="preserve">R.G.V. SERVICE DINAMIC SRL- reparatii auto B-61-GKD</t>
  </si>
  <si>
    <t xml:space="preserve">AUTO MOLDOVA SA- reparatii auto B-33-WMS</t>
  </si>
  <si>
    <t xml:space="preserve">S.D. PRESTIGE IMPEX 97 SRL – reparatii auto B-34-WML</t>
  </si>
  <si>
    <t xml:space="preserve">SANRINO IMPEX- decont spalat auto- B 34 WML- Sanrino Impex</t>
  </si>
  <si>
    <t xml:space="preserve">AUTO BARA &amp; CO SRL- rep. Auto B-345-WMT</t>
  </si>
  <si>
    <t xml:space="preserve">XEROX ROMANIA ECHIPAMENTE SI SERVICII SA – service octombrie 2022</t>
  </si>
  <si>
    <t xml:space="preserve">GSM ACTIV COM SRL- prestari servicii, reparatie telefon mobil</t>
  </si>
  <si>
    <t xml:space="preserve">TIRES AND PARTS SRL – schimb anvelope vara-iarna IF 081476</t>
  </si>
  <si>
    <t xml:space="preserve">ISC-intretinere spatiu anl Bihor – paza</t>
  </si>
  <si>
    <t xml:space="preserve">ISC- intretinere spatiu anl Bihor – serv curatenie</t>
  </si>
  <si>
    <t xml:space="preserve">ISC- intretinere spatiu anl Bihor – apa,canal,meteo si salubritate</t>
  </si>
  <si>
    <t xml:space="preserve">ISC- intretinere spatiu anl Bihor – energie termica</t>
  </si>
  <si>
    <t xml:space="preserve">MICS SOFTWARE SRL- asistenta tehnica programe (invoice)</t>
  </si>
  <si>
    <t xml:space="preserve">COMPANIA STINGERI SI INTERVENTII SA- prestari servicii verificare stingatoare sediu ANL</t>
  </si>
  <si>
    <t xml:space="preserve">TEAM FORCE SECURITY SRL- paza sediu ANL, octombrie 2022</t>
  </si>
  <si>
    <t xml:space="preserve">ISC-intretinere ANL Arges, septembrie 2022 (apa,canal,salubritate)</t>
  </si>
  <si>
    <t xml:space="preserve">ISC-cheltuieli intretinere ANL Arges, septembrie 2022 (gaze naturale)</t>
  </si>
  <si>
    <t xml:space="preserve">ISC-cheltuieli intretinere ANL Arges, septembrie 2022 (servicii curatenie)</t>
  </si>
  <si>
    <t xml:space="preserve">ISC-cheltuieli intretinere ANL Arges, septembrie 2022 (serv. Monitorizare si paza)</t>
  </si>
  <si>
    <t xml:space="preserve">LOCATIVA SA – cheltuieli intretinere ANL Botosani- lift noiembrie 2022</t>
  </si>
  <si>
    <t xml:space="preserve">CIP-AVANTAJ SRL-curatenie sediu ANL</t>
  </si>
  <si>
    <t xml:space="preserve">ELSE MEDICAL SRL- servicii medicina muncii</t>
  </si>
  <si>
    <t xml:space="preserve">LOCATIVA SA – intretinere ANL Botosani – apa, canalizare  octombrie 2022</t>
  </si>
  <si>
    <t xml:space="preserve">COMETA SRL – aistenta tehnica program contabilitate SQL9OCT 2022)</t>
  </si>
  <si>
    <t xml:space="preserve">AS-COMPUTER BUCURESTI SRL – reinoire</t>
  </si>
  <si>
    <t xml:space="preserve">ISC – servicii paza ANL Bihor</t>
  </si>
  <si>
    <t xml:space="preserve">ISC – apa- canal ANL Bihor</t>
  </si>
  <si>
    <t xml:space="preserve">ISC – energie electrica ANL Bihor</t>
  </si>
  <si>
    <t xml:space="preserve">ISC- servicii curatenie ANL Bihor, octombrie 2022</t>
  </si>
  <si>
    <t xml:space="preserve">SC Libris Srl – decont carti</t>
  </si>
  <si>
    <t xml:space="preserve">ANTARES ROMANIA SRL-scaune birou</t>
  </si>
  <si>
    <t xml:space="preserve">DANTE INTERNATIONAL SRL-decont unitate stocare retea</t>
  </si>
  <si>
    <t xml:space="preserve">decont abonament STB</t>
  </si>
  <si>
    <t xml:space="preserve">PFA TACHE PARVULESCU- onorariu expert, dosar 741/3/2021</t>
  </si>
  <si>
    <t xml:space="preserve">PFA TACHE PARVULESCU- onorariu expert, dosar 8969/3/2022</t>
  </si>
  <si>
    <t xml:space="preserve">BIROUL LOCAL PT EXPERTIZE JUDICIARE TEHNICE -onorariu expert, dosar 1011/3/2022</t>
  </si>
  <si>
    <t xml:space="preserve">SCPEJ COSOREANU SI ASOCIATII- consultatii si expertiza lot 381</t>
  </si>
  <si>
    <t xml:space="preserve">SCPEJ COSOREANU SI ASOCIATII- consultatii si expertiza lot 451</t>
  </si>
  <si>
    <t xml:space="preserve">SCPEJ COSOREANU SI ASOCIATII- consultatii si expertiza lot 411</t>
  </si>
  <si>
    <t xml:space="preserve">20.14</t>
  </si>
  <si>
    <t xml:space="preserve">Total 20.14</t>
  </si>
  <si>
    <t xml:space="preserve">20.25</t>
  </si>
  <si>
    <t xml:space="preserve">cheltuieli judecata dosar 11588/301/2021</t>
  </si>
  <si>
    <t xml:space="preserve">cheltuieli judecata dosar 115/3/01/2017</t>
  </si>
  <si>
    <t xml:space="preserve">cheltuieli judecata dosar 24615/301/2021</t>
  </si>
  <si>
    <t xml:space="preserve">PRIMARIA SECTOR 3- taxa timbru dosar nr. 18094/301/2020</t>
  </si>
  <si>
    <t xml:space="preserve">09</t>
  </si>
  <si>
    <t xml:space="preserve">taxa timbru dosar nr.10499/3/2022 Buzatu Mihail</t>
  </si>
  <si>
    <t xml:space="preserve">taxa timbru, cerere reconv, dosar nr.10499/3/2022 Buzatu Mihail</t>
  </si>
  <si>
    <t xml:space="preserve">cheltuieli judecata dosar nr 18550/3/2019</t>
  </si>
  <si>
    <t xml:space="preserve">cheltuieli judecata dosar nr.23818/301/2022</t>
  </si>
  <si>
    <t xml:space="preserve">cheltuieli judecata dosar 44851/3/2018</t>
  </si>
  <si>
    <t xml:space="preserve">cheltuieli judecata dosar 39861/3/2018</t>
  </si>
  <si>
    <t xml:space="preserve">Cheltuieli judecata- recuperare suma platita lui Contiem, de la primaria targul Bujor</t>
  </si>
  <si>
    <t xml:space="preserve">20.30.01</t>
  </si>
  <si>
    <t xml:space="preserve">Total 20.30.01</t>
  </si>
  <si>
    <t xml:space="preserve">AUCHAN SA, MAGIC ROMINVEST SRL – protocol</t>
  </si>
  <si>
    <t xml:space="preserve">ISC- chirie spatiu birou ANL Bihor, octombrie 2022</t>
  </si>
  <si>
    <t xml:space="preserve">Bonuri parcare- decont</t>
  </si>
  <si>
    <t xml:space="preserve">CERTSIGN SA- tokken semnatura electronica</t>
  </si>
  <si>
    <t xml:space="preserve">Taxa ANCPI</t>
  </si>
  <si>
    <t xml:space="preserve">Decont-taxe notariale</t>
  </si>
  <si>
    <t xml:space="preserve">TREZORERIE MUNICIPIUL BACAU-radiere CF Bacau CF 72106-C62</t>
  </si>
  <si>
    <t xml:space="preserve">GHISEUL.RO – Decont -taxa pastrare nr inmatriculare, B 366 wmt, B 84 wms</t>
  </si>
  <si>
    <t xml:space="preserve">SCALA ASSISTANCE SRL – taxa drum B33WMS, B 344 WMT, B 367 WMT</t>
  </si>
  <si>
    <t xml:space="preserve">Decont – taxa intabulare imobile nr.16 si nr.15 Bacau, Gheraiesti</t>
  </si>
  <si>
    <t xml:space="preserve">despagubiri dosar 115/3/2017</t>
  </si>
  <si>
    <t xml:space="preserve">despagubiri octombrie 2022</t>
  </si>
  <si>
    <t xml:space="preserve">despagubiri octombrie 2022- Vaduva George</t>
  </si>
  <si>
    <t xml:space="preserve">despagubiri octombrie 2022 lot 392</t>
  </si>
  <si>
    <t xml:space="preserve">despagubiri octombrie 2022, lot 823</t>
  </si>
  <si>
    <t xml:space="preserve">despagubiri octombrie 2022, lot 547</t>
  </si>
  <si>
    <t xml:space="preserve">despagubiri octombrie 2022. lot 130</t>
  </si>
  <si>
    <t xml:space="preserve">despagubiri octombrie 2022, lot 902</t>
  </si>
  <si>
    <t xml:space="preserve">despagubiri octombrie 2022, lot 295</t>
  </si>
  <si>
    <t xml:space="preserve">despagubiri octombrie 2022, lot 791</t>
  </si>
  <si>
    <t xml:space="preserve">despagubiri octombrie 2022, lot 640</t>
  </si>
  <si>
    <t xml:space="preserve">despagubiri dosar nr.115/3/2017</t>
  </si>
  <si>
    <t xml:space="preserve">despagubiri dosar nr. 18550/3/2019</t>
  </si>
  <si>
    <t xml:space="preserve">penalitati dosar nr 23818/301/2022</t>
  </si>
  <si>
    <t xml:space="preserve">despagubiri perioada 19.12.2015-21.01.2021</t>
  </si>
  <si>
    <t xml:space="preserve">debit hotarare judecatoreasca in dosar 28417/3/2014</t>
  </si>
  <si>
    <t xml:space="preserve">despagubiri dosar nr.39861/3/2018</t>
  </si>
  <si>
    <t xml:space="preserve">dobanda dosar nr. 28417/3/2014</t>
  </si>
  <si>
    <t xml:space="preserve">Despagubiri civile- recuperare suma platita COMTIEM, primaria Targul Bujor</t>
  </si>
  <si>
    <t xml:space="preserve">LPV SERVICE CONSULT SRL- revizie tehnica si reparatii chiller Trane sediu ANL</t>
  </si>
  <si>
    <t xml:space="preserve">PREDA &amp; FIII INSTAL SRL – prestari servicii</t>
  </si>
  <si>
    <t xml:space="preserve">TREZORERIA SECTOR 3 – fond handicap</t>
  </si>
  <si>
    <t xml:space="preserve">Restituire suma retrasa din cont lot 5 aplasament Mangalia, str Oituz</t>
  </si>
  <si>
    <r>
      <rPr>
        <sz val="11"/>
        <color rgb="FF000000"/>
        <rFont val="Calibri"/>
        <family val="2"/>
        <charset val="1"/>
      </rPr>
      <t xml:space="preserve">71.01.0</t>
    </r>
    <r>
      <rPr>
        <b val="true"/>
        <sz val="11"/>
        <color rgb="FF000000"/>
        <rFont val="Calibri"/>
        <family val="2"/>
        <charset val="1"/>
      </rPr>
      <t xml:space="preserve">3</t>
    </r>
  </si>
  <si>
    <t xml:space="preserve">2M DIGITAL SRL- Imprimanta multifunctionala xerox versalink b405</t>
  </si>
  <si>
    <t xml:space="preserve">Salarii octombrie 2022</t>
  </si>
  <si>
    <t xml:space="preserve">impozit octombrie 2022</t>
  </si>
  <si>
    <t xml:space="preserve">CAS octombrie 2022</t>
  </si>
  <si>
    <t xml:space="preserve">Trezorerie S3- sanatate salarii</t>
  </si>
  <si>
    <t xml:space="preserve">diferente salariale octombrie 2022</t>
  </si>
  <si>
    <t xml:space="preserve">cotizatie  SCUT</t>
  </si>
  <si>
    <t xml:space="preserve">Bej Rentea – dosar 1922/2013</t>
  </si>
  <si>
    <t xml:space="preserve">ING BRD</t>
  </si>
  <si>
    <t xml:space="preserve">BEJ BATI, dosar 16/DB/2012</t>
  </si>
  <si>
    <t xml:space="preserve">BEJ MAXIMUM, dosar 118/2012</t>
  </si>
  <si>
    <t xml:space="preserve">ERN NEW EUROPE – dosar 157/2015</t>
  </si>
  <si>
    <t xml:space="preserve">?</t>
  </si>
  <si>
    <t xml:space="preserve">spor conditii vatamatoare</t>
  </si>
  <si>
    <t xml:space="preserve">impozit CA octombrie 2022</t>
  </si>
  <si>
    <t xml:space="preserve">sanatate CA</t>
  </si>
  <si>
    <t xml:space="preserve">plata CA</t>
  </si>
  <si>
    <t xml:space="preserve">concedii medicale</t>
  </si>
  <si>
    <t xml:space="preserve">Contributie asiguratorie pentru munca</t>
  </si>
  <si>
    <t xml:space="preserve">DECEMBRIE</t>
  </si>
  <si>
    <t xml:space="preserve">LECOM BIROTICA ARDEAL SRL – furnituri birou </t>
  </si>
  <si>
    <t xml:space="preserve"> Universal Gapo SRL- protocol</t>
  </si>
  <si>
    <t xml:space="preserve">ELECTRICS SHOP &amp; BATTERY SRL – BATERII TIP AA</t>
  </si>
  <si>
    <t xml:space="preserve">DEDEMAN SRL – perie racleta + dejivrat</t>
  </si>
  <si>
    <t xml:space="preserve">AUTOCOM TEHNOSERVICE DR SRL – materiale curatenie(lichid parbriz iarna)</t>
  </si>
  <si>
    <t xml:space="preserve">ENGIE ROMANIA – gaze naturale sediu ANL</t>
  </si>
  <si>
    <t xml:space="preserve">gaze sediu ANL - Engie  Romania SA</t>
  </si>
  <si>
    <t xml:space="preserve">DIRECTIA GENERALA DE SALUBRITATE S3 – salubritate sediu ANL, oct 2022</t>
  </si>
  <si>
    <t xml:space="preserve">APA NOVA BUCURESTI –  servicii apa si canalizare</t>
  </si>
  <si>
    <t xml:space="preserve">DIRECTIA GENERALA DE SALUBRITATE S3 – salubritate sediu ANL, nov. 2022</t>
  </si>
  <si>
    <t xml:space="preserve">carburant- OMV Petrom</t>
  </si>
  <si>
    <t xml:space="preserve">OMV PETROM MARKETING SRL – carburanti </t>
  </si>
  <si>
    <t xml:space="preserve">PORSCHE INTER AUTO ROMANIA – anvelope iarna Skoda Octavia IV Syle</t>
  </si>
  <si>
    <t xml:space="preserve">POSTA ROMANA SA – taxe postale   </t>
  </si>
  <si>
    <t xml:space="preserve">FAN COURIER SRL – servicii postale</t>
  </si>
  <si>
    <t xml:space="preserve">VODAFONE – servicii telefonie mobila</t>
  </si>
  <si>
    <t xml:space="preserve">ORANGE ROMANIA – serv telefonie</t>
  </si>
  <si>
    <t xml:space="preserve">reglare taxa pod mai</t>
  </si>
  <si>
    <t xml:space="preserve">CONNEXIAL RO SRL – servicii mentenanta IT, nov 2022</t>
  </si>
  <si>
    <t xml:space="preserve">S.D. PRESTIGE IMPEX SRL – reparatii si ITP auto B-38-WML, B-777-ANL, B-344-WMT, B-34-WML</t>
  </si>
  <si>
    <t xml:space="preserve">NEXUS ELECTRONICS SRL – abonament monitorizare GPS-nov 2022</t>
  </si>
  <si>
    <t xml:space="preserve">BBEC OIL SRL, MAYBELLE SRL – reparatii auto+ schimb anvelope B-67-WMT</t>
  </si>
  <si>
    <t xml:space="preserve">Sanrino Impex SRL – reparatii auto – B-44-WMT; B-83-WMT</t>
  </si>
  <si>
    <r>
      <rPr>
        <sz val="11"/>
        <color rgb="FF000000"/>
        <rFont val="Calibri"/>
        <family val="2"/>
        <charset val="1"/>
      </rPr>
      <t xml:space="preserve">S.D. PRESTIGE IMPEX SRL </t>
    </r>
    <r>
      <rPr>
        <strike val="true"/>
        <sz val="11"/>
        <color rgb="FF000000"/>
        <rFont val="Calibri"/>
        <family val="2"/>
        <charset val="1"/>
      </rPr>
      <t xml:space="preserve">reparatii auto B</t>
    </r>
    <r>
      <rPr>
        <sz val="11"/>
        <color rgb="FF000000"/>
        <rFont val="Calibri"/>
        <family val="2"/>
        <charset val="1"/>
      </rPr>
      <t xml:space="preserve">83-WMT, B-84-WMT</t>
    </r>
  </si>
  <si>
    <t xml:space="preserve">S.D. PRESTIGE IMPEX SRL – reparatii auto- B-83- WMT, B-84-WMT</t>
  </si>
  <si>
    <t xml:space="preserve">RADO AUTOSERVICE SRL – schimb anvelope B-33-WMS</t>
  </si>
  <si>
    <t xml:space="preserve">S.D. PRESTIGE IMPEX SRL – reparatii auto- B-88-WMD, B-84-WMT, B-86-WMT, B-777-ANL, B-38-WML, B-83-WMT, B-344-WMT, B-44-WMT, B-234-WTA, B-26-WMS, B-65-WMT</t>
  </si>
  <si>
    <t xml:space="preserve">S.D. PRESTIGE IMPEX SRL –prestari servicii, reparatii auto si ITP- B-88-WMD, B-84-WMT, B-86-WMT, B-777-ANL, B-38-WML, B-83-WMT, B-344-WMT, B-44-WMT, B-234-WTA, B-26-WMS, B-65-WMT</t>
  </si>
  <si>
    <t xml:space="preserve">LAZAR SERVICE COM SRL – pestari servicii – ITP si rep auto B-367-WMT</t>
  </si>
  <si>
    <t xml:space="preserve">STELANO STAR SRL – spalare auto</t>
  </si>
  <si>
    <t xml:space="preserve">AUTO BARA&amp;CO SRL-rep.auto B-345-WMT</t>
  </si>
  <si>
    <t xml:space="preserve">S.D. PRESTIGE IMPEX SRL – reparatii auto- B-86- WMT</t>
  </si>
  <si>
    <t xml:space="preserve">XEROX ECHIPAMENTE SI SERVICII SA – service echipamente xerox</t>
  </si>
  <si>
    <t xml:space="preserve">ITP AUTO MOTO BERCENI SRL- ITP B-65-WMT</t>
  </si>
  <si>
    <t xml:space="preserve">S.D. PRESTIGE IMPEX SRL –ITP B-84-WMS</t>
  </si>
  <si>
    <t xml:space="preserve">S.D. PRESTIGE IMPEX SRL –  ITP B-84-WMS</t>
  </si>
  <si>
    <t xml:space="preserve">cheltuieli intretinere ANL Satu Mare (energie electrica +gaz septembrie 2022)</t>
  </si>
  <si>
    <t xml:space="preserve">chelt intretinere ANL Satu Mare (apa, canal, salubritate- septembrie 2022)</t>
  </si>
  <si>
    <t xml:space="preserve">chelt intretinere ANL Satu Mare (intretinere ascensor septembrie 2022)</t>
  </si>
  <si>
    <t xml:space="preserve">chelt intretinere ANL Mehedinti (apa, canalizare, salubritate, oct-nov 2022)</t>
  </si>
  <si>
    <t xml:space="preserve">MICS SOFTWARE SRL – asistenta tehnica programe salarii, nov,2022</t>
  </si>
  <si>
    <t xml:space="preserve">COMPANIA DE INFORMATICA NEAMT – abonament Lex Expert nov 2022</t>
  </si>
  <si>
    <t xml:space="preserve">TEAM FORCE SECURITY SRL- paza sediu ANL, nov 2022</t>
  </si>
  <si>
    <t xml:space="preserve">CIP-AVANTAJ SRL – curatenie sediu ANL, nov 2022</t>
  </si>
  <si>
    <t xml:space="preserve">ELSE MEDICAL SRL – servicii medicina muncii</t>
  </si>
  <si>
    <t xml:space="preserve">ASIGURAREA ROMANEASCA ASIROM VIENNA INSURANCE GROUP SA – 1 polita Casco (skoda octvia)</t>
  </si>
  <si>
    <r>
      <rPr>
        <sz val="11"/>
        <color rgb="FF000000"/>
        <rFont val="Calibri"/>
        <family val="2"/>
        <charset val="1"/>
      </rPr>
      <t xml:space="preserve">SC ASIGURARI DE TOT FELUL ASIST IN BROKERAJ SRL, </t>
    </r>
    <r>
      <rPr>
        <strike val="true"/>
        <sz val="11"/>
        <color rgb="FF000000"/>
        <rFont val="Calibri"/>
        <family val="2"/>
        <charset val="1"/>
      </rPr>
      <t xml:space="preserve">4 polia RCA</t>
    </r>
    <r>
      <rPr>
        <sz val="11"/>
        <color rgb="FF000000"/>
        <rFont val="Calibri"/>
        <family val="2"/>
        <charset val="1"/>
      </rPr>
      <t xml:space="preserve">B-33-WMS, B-344-WMT, B-367-WMT, B-777-ANL</t>
    </r>
  </si>
  <si>
    <t xml:space="preserve">ISC – intretinere ANL Arges, monitorizare si paza</t>
  </si>
  <si>
    <t xml:space="preserve">ISC – intretinere ANL Arges, curatenie</t>
  </si>
  <si>
    <t xml:space="preserve">ISC – intretinere ANL Arges, energie electrica</t>
  </si>
  <si>
    <t xml:space="preserve">ISC – intretinere ANL Arges, apa,canal si salubritate</t>
  </si>
  <si>
    <t xml:space="preserve">SC LOCATIVA SA – intret ANL Botosani, lift</t>
  </si>
  <si>
    <t xml:space="preserve">Municipiul Piatra Neamt – intretinere spatiu ANL Neamt</t>
  </si>
  <si>
    <t xml:space="preserve">SC LOCATIVA SA – intret ANL Botosani ( apa, canalizare, gaz)</t>
  </si>
  <si>
    <t xml:space="preserve">ISC – intretinere ANL Arges, gaze naturale</t>
  </si>
  <si>
    <t xml:space="preserve">ISC – intretinere ANL Arges, apa,canal si salubritate, nov 2022</t>
  </si>
  <si>
    <t xml:space="preserve">ISC – intretinere spatiu birou ANL Bihor, energie termica</t>
  </si>
  <si>
    <t xml:space="preserve">ISC – intretinere ANL Arges, salubritate nov 2022</t>
  </si>
  <si>
    <t xml:space="preserve">ISC  - intretinere ANL Bihor, serv curatenie, nov 2022</t>
  </si>
  <si>
    <t xml:space="preserve">ISC  - intretinere ANL Bihor, serv PAZA, nov 2022</t>
  </si>
  <si>
    <t xml:space="preserve">COMETA SRL – asist tehnica program contabilitate, nov. 2022</t>
  </si>
  <si>
    <t xml:space="preserve">INTER BROKER DE ASIGURARE SRL – 7 polite RCA auto ANL</t>
  </si>
  <si>
    <t xml:space="preserve">IKEA ROMANIA SA – scaune birou DGA</t>
  </si>
  <si>
    <t xml:space="preserve">DEDEMAN SA – pompa apa murdara</t>
  </si>
  <si>
    <t xml:space="preserve">SOLAR TEAM SOLUTION SRL- jaluzele verticale</t>
  </si>
  <si>
    <t xml:space="preserve">ce reprezinta</t>
  </si>
  <si>
    <t xml:space="preserve">BEJ COSOREANU – raport expertiza tehnica extrajud. Lot 414</t>
  </si>
  <si>
    <t xml:space="preserve">taxa timbru dosar nr. 23581/3/2019 Popescu Sabin</t>
  </si>
  <si>
    <t xml:space="preserve">taxa timbru dosar 9827/301/2022</t>
  </si>
  <si>
    <t xml:space="preserve">taxa timbru ,dosar 24549/301/2022</t>
  </si>
  <si>
    <t xml:space="preserve">taxa timbru, dosar nr 7564/2/2021</t>
  </si>
  <si>
    <t xml:space="preserve">protocol-Universal Gapo SRL</t>
  </si>
  <si>
    <t xml:space="preserve">protocol- Auchan romania SA</t>
  </si>
  <si>
    <t xml:space="preserve">protocol – Selgros Berceni – pachete Craciun</t>
  </si>
  <si>
    <t xml:space="preserve">Inspectoratul Judetean in Constructii Bihor – chirie spatiu ANL Bihor</t>
  </si>
  <si>
    <t xml:space="preserve">Bej Draghici Petrisor – cheltuieli dosar executare nr 318/2022</t>
  </si>
  <si>
    <t xml:space="preserve">Parcare – reprezentare ANL dosare</t>
  </si>
  <si>
    <t xml:space="preserve">Arabescque; Auchan SA – achizitionare brad natural + ornamente</t>
  </si>
  <si>
    <t xml:space="preserve">taxa jud de timbru dosar nr.3490/120/2022</t>
  </si>
  <si>
    <t xml:space="preserve">parcare – reprezentare ANL instanta</t>
  </si>
  <si>
    <t xml:space="preserve">Parcare – reprezentare ANL instanta</t>
  </si>
  <si>
    <t xml:space="preserve">SCPEJ-COSOREANU &amp; ASOCIATII – transmitere 100 notificari prin agent procedural</t>
  </si>
  <si>
    <t xml:space="preserve">cheltuieli executare Manole Gelu</t>
  </si>
  <si>
    <t xml:space="preserve">BEJ DRAGHICI PETRISOR – onorariu notificari</t>
  </si>
  <si>
    <t xml:space="preserve">RAPPS – taxa schimbare/pastrare numar inmatriculare B-86-WMT</t>
  </si>
  <si>
    <t xml:space="preserve">CERTSIGN SA – 1 semnatura electronica</t>
  </si>
  <si>
    <t xml:space="preserve">BEJ AZOITEI NECULAI – onorariu transmitere notificari</t>
  </si>
  <si>
    <t xml:space="preserve">SCALA ASSISTANCE SRL- taxa drum B-66-WMT, B-67-WMT, B-345-WMT, B84-WMS, B-65-WMT</t>
  </si>
  <si>
    <t xml:space="preserve">executare</t>
  </si>
  <si>
    <t xml:space="preserve">penalitati</t>
  </si>
  <si>
    <t xml:space="preserve">PREDA &amp; FIII INSTAL SRL – reparatii si intretinere sediu ANL</t>
  </si>
  <si>
    <t xml:space="preserve">restituire suma cf. Hot.CA nr 40/15.11.2022</t>
  </si>
  <si>
    <t xml:space="preserve">71.01.02</t>
  </si>
  <si>
    <t xml:space="preserve">Total 71.01.02</t>
  </si>
  <si>
    <t xml:space="preserve">MICS SOFTWARE SRL – program informatic MX INVOICE</t>
  </si>
  <si>
    <t xml:space="preserve">impozit C.A.</t>
  </si>
  <si>
    <t xml:space="preserve">Trezorerie imp CA noiembrie</t>
  </si>
  <si>
    <t xml:space="preserve">C.A. decembrie</t>
  </si>
  <si>
    <t xml:space="preserve">retinere</t>
  </si>
  <si>
    <t xml:space="preserve">concedii medicale noiembrie 2022</t>
  </si>
  <si>
    <t xml:space="preserve">Trezoreria S3 – contributii asiguratorii munca</t>
  </si>
  <si>
    <t xml:space="preserve">10.02.06</t>
  </si>
  <si>
    <t xml:space="preserve">tichete vacanta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</si>
</sst>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@"/>
    <numFmt numFmtId="167" formatCode="0.00"/>
    <numFmt numFmtId="168" formatCode="D\-MMM"/>
    <numFmt numFmtId="169" formatCode="MMM\-YY"/>
    <numFmt numFmtId="170" formatCode="M/D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238"/>
    </font>
    <font>
      <strike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2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N26" activeCellId="0" sqref="N26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.75" hidden="false" customHeight="tru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</v>
      </c>
      <c r="B8" s="2"/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11</v>
      </c>
      <c r="C11" s="9" t="s">
        <v>12</v>
      </c>
      <c r="D11" s="10" t="n">
        <v>28981</v>
      </c>
      <c r="E11" s="11" t="s">
        <v>13</v>
      </c>
    </row>
    <row r="12" customFormat="false" ht="15" hidden="false" customHeight="false" outlineLevel="0" collapsed="false">
      <c r="A12" s="7"/>
      <c r="B12" s="8"/>
      <c r="C12" s="9" t="s">
        <v>14</v>
      </c>
      <c r="D12" s="10" t="n">
        <v>55790</v>
      </c>
      <c r="E12" s="11" t="s">
        <v>15</v>
      </c>
    </row>
    <row r="13" customFormat="false" ht="15" hidden="false" customHeight="false" outlineLevel="0" collapsed="false">
      <c r="A13" s="7"/>
      <c r="B13" s="8"/>
      <c r="C13" s="9" t="s">
        <v>14</v>
      </c>
      <c r="D13" s="10" t="n">
        <v>-417</v>
      </c>
      <c r="E13" s="11" t="s">
        <v>15</v>
      </c>
    </row>
    <row r="14" customFormat="false" ht="15" hidden="false" customHeight="false" outlineLevel="0" collapsed="false">
      <c r="A14" s="7"/>
      <c r="B14" s="8"/>
      <c r="C14" s="9" t="s">
        <v>14</v>
      </c>
      <c r="D14" s="10" t="n">
        <v>216737</v>
      </c>
      <c r="E14" s="11" t="s">
        <v>16</v>
      </c>
    </row>
    <row r="15" customFormat="false" ht="15" hidden="false" customHeight="false" outlineLevel="0" collapsed="false">
      <c r="A15" s="7"/>
      <c r="B15" s="8"/>
      <c r="C15" s="9" t="s">
        <v>14</v>
      </c>
      <c r="D15" s="10" t="n">
        <v>-1603</v>
      </c>
      <c r="E15" s="11" t="s">
        <v>16</v>
      </c>
    </row>
    <row r="16" customFormat="false" ht="15" hidden="false" customHeight="false" outlineLevel="0" collapsed="false">
      <c r="A16" s="7"/>
      <c r="B16" s="8"/>
      <c r="C16" s="9" t="s">
        <v>14</v>
      </c>
      <c r="D16" s="10" t="n">
        <v>85537</v>
      </c>
      <c r="E16" s="12" t="s">
        <v>17</v>
      </c>
    </row>
    <row r="17" customFormat="false" ht="15" hidden="false" customHeight="false" outlineLevel="0" collapsed="false">
      <c r="A17" s="7"/>
      <c r="B17" s="8"/>
      <c r="C17" s="9" t="s">
        <v>14</v>
      </c>
      <c r="D17" s="10" t="n">
        <v>-641</v>
      </c>
      <c r="E17" s="12" t="s">
        <v>17</v>
      </c>
    </row>
    <row r="18" customFormat="false" ht="15" hidden="false" customHeight="false" outlineLevel="0" collapsed="false">
      <c r="A18" s="7"/>
      <c r="B18" s="8"/>
      <c r="C18" s="9" t="s">
        <v>14</v>
      </c>
      <c r="D18" s="10" t="n">
        <f aca="false">F18</f>
        <v>6451</v>
      </c>
      <c r="E18" s="11" t="s">
        <v>18</v>
      </c>
      <c r="F18" s="0" t="n">
        <f aca="false">1500+980+125+60+190+120+510+983+100+1300+583</f>
        <v>6451</v>
      </c>
    </row>
    <row r="19" customFormat="false" ht="15" hidden="false" customHeight="false" outlineLevel="0" collapsed="false">
      <c r="A19" s="7"/>
      <c r="B19" s="8"/>
      <c r="C19" s="9" t="s">
        <v>14</v>
      </c>
      <c r="D19" s="10" t="n">
        <f aca="false">206907-7081-46626-888</f>
        <v>152312</v>
      </c>
      <c r="E19" s="11" t="s">
        <v>19</v>
      </c>
    </row>
    <row r="20" customFormat="false" ht="15" hidden="false" customHeight="false" outlineLevel="0" collapsed="false">
      <c r="A20" s="7"/>
      <c r="B20" s="8"/>
      <c r="C20" s="9" t="s">
        <v>14</v>
      </c>
      <c r="D20" s="10" t="n">
        <f aca="false">131318-36554</f>
        <v>94764</v>
      </c>
      <c r="E20" s="11" t="s">
        <v>19</v>
      </c>
    </row>
    <row r="21" customFormat="false" ht="15" hidden="false" customHeight="false" outlineLevel="0" collapsed="false">
      <c r="A21" s="7"/>
      <c r="B21" s="8"/>
      <c r="C21" s="9" t="s">
        <v>14</v>
      </c>
      <c r="D21" s="10" t="n">
        <v>44597</v>
      </c>
      <c r="E21" s="11" t="s">
        <v>19</v>
      </c>
    </row>
    <row r="22" customFormat="false" ht="15" hidden="false" customHeight="false" outlineLevel="0" collapsed="false">
      <c r="A22" s="7"/>
      <c r="B22" s="8"/>
      <c r="C22" s="9" t="s">
        <v>14</v>
      </c>
      <c r="D22" s="10" t="n">
        <v>90532</v>
      </c>
      <c r="E22" s="11" t="s">
        <v>19</v>
      </c>
    </row>
    <row r="23" customFormat="false" ht="15" hidden="false" customHeight="false" outlineLevel="0" collapsed="false">
      <c r="A23" s="4" t="s">
        <v>20</v>
      </c>
      <c r="B23" s="4"/>
      <c r="C23" s="13"/>
      <c r="D23" s="14" t="n">
        <f aca="false">SUM(D11:D22)</f>
        <v>773040</v>
      </c>
      <c r="E23" s="15"/>
    </row>
    <row r="24" customFormat="false" ht="15" hidden="false" customHeight="false" outlineLevel="0" collapsed="false">
      <c r="A24" s="12" t="s">
        <v>21</v>
      </c>
      <c r="B24" s="12"/>
      <c r="C24" s="9" t="s">
        <v>14</v>
      </c>
      <c r="D24" s="10" t="n">
        <v>46626</v>
      </c>
      <c r="E24" s="12" t="s">
        <v>22</v>
      </c>
    </row>
    <row r="25" customFormat="false" ht="15" hidden="false" customHeight="false" outlineLevel="0" collapsed="false">
      <c r="A25" s="4" t="s">
        <v>23</v>
      </c>
      <c r="B25" s="4"/>
      <c r="C25" s="13"/>
      <c r="D25" s="14" t="n">
        <f aca="false">D24</f>
        <v>46626</v>
      </c>
      <c r="E25" s="4"/>
    </row>
    <row r="26" customFormat="false" ht="15" hidden="false" customHeight="false" outlineLevel="0" collapsed="false">
      <c r="A26" s="12" t="s">
        <v>24</v>
      </c>
      <c r="B26" s="12"/>
      <c r="C26" s="9" t="s">
        <v>14</v>
      </c>
      <c r="D26" s="10" t="n">
        <v>1093</v>
      </c>
      <c r="E26" s="12" t="s">
        <v>25</v>
      </c>
    </row>
    <row r="27" customFormat="false" ht="15" hidden="false" customHeight="false" outlineLevel="0" collapsed="false">
      <c r="A27" s="12"/>
      <c r="B27" s="12"/>
      <c r="C27" s="9" t="s">
        <v>14</v>
      </c>
      <c r="D27" s="10" t="n">
        <v>4216</v>
      </c>
      <c r="E27" s="12" t="s">
        <v>26</v>
      </c>
    </row>
    <row r="28" customFormat="false" ht="15" hidden="false" customHeight="false" outlineLevel="0" collapsed="false">
      <c r="A28" s="12"/>
      <c r="B28" s="12"/>
      <c r="C28" s="9" t="s">
        <v>14</v>
      </c>
      <c r="D28" s="10" t="n">
        <v>1689</v>
      </c>
      <c r="E28" s="16" t="s">
        <v>27</v>
      </c>
    </row>
    <row r="29" customFormat="false" ht="15" hidden="false" customHeight="false" outlineLevel="0" collapsed="false">
      <c r="A29" s="12"/>
      <c r="B29" s="12"/>
      <c r="C29" s="9" t="s">
        <v>28</v>
      </c>
      <c r="D29" s="10" t="n">
        <v>9416</v>
      </c>
      <c r="E29" s="12" t="s">
        <v>29</v>
      </c>
    </row>
    <row r="30" customFormat="false" ht="15" hidden="false" customHeight="false" outlineLevel="0" collapsed="false">
      <c r="A30" s="12"/>
      <c r="B30" s="12"/>
      <c r="C30" s="9" t="s">
        <v>28</v>
      </c>
      <c r="D30" s="10" t="n">
        <v>450</v>
      </c>
      <c r="E30" s="12"/>
    </row>
    <row r="31" customFormat="false" ht="15" hidden="false" customHeight="false" outlineLevel="0" collapsed="false">
      <c r="A31" s="4" t="s">
        <v>30</v>
      </c>
      <c r="B31" s="4"/>
      <c r="C31" s="13"/>
      <c r="D31" s="14" t="n">
        <f aca="false">SUM(D26:D30)</f>
        <v>16864</v>
      </c>
      <c r="E31" s="17"/>
    </row>
    <row r="32" customFormat="false" ht="15" hidden="false" customHeight="false" outlineLevel="0" collapsed="false">
      <c r="A32" s="12" t="s">
        <v>31</v>
      </c>
      <c r="B32" s="12"/>
      <c r="C32" s="9"/>
      <c r="D32" s="10" t="n">
        <v>0</v>
      </c>
      <c r="E32" s="12"/>
    </row>
    <row r="33" customFormat="false" ht="15" hidden="false" customHeight="false" outlineLevel="0" collapsed="false">
      <c r="A33" s="12"/>
      <c r="B33" s="12"/>
      <c r="C33" s="9"/>
      <c r="D33" s="10"/>
      <c r="E33" s="12"/>
    </row>
    <row r="34" customFormat="false" ht="15" hidden="false" customHeight="false" outlineLevel="0" collapsed="false">
      <c r="A34" s="4" t="s">
        <v>32</v>
      </c>
      <c r="B34" s="4"/>
      <c r="C34" s="13"/>
      <c r="D34" s="14" t="n">
        <f aca="false">SUM(D32:D33)</f>
        <v>0</v>
      </c>
      <c r="E34" s="17"/>
    </row>
    <row r="35" customFormat="false" ht="15" hidden="false" customHeight="false" outlineLevel="0" collapsed="false">
      <c r="A35" s="12" t="s">
        <v>33</v>
      </c>
      <c r="B35" s="12"/>
      <c r="C35" s="9" t="s">
        <v>14</v>
      </c>
      <c r="D35" s="10" t="n">
        <f aca="false">36554-346</f>
        <v>36208</v>
      </c>
      <c r="E35" s="12" t="s">
        <v>34</v>
      </c>
    </row>
    <row r="36" customFormat="false" ht="15" hidden="false" customHeight="false" outlineLevel="0" collapsed="false">
      <c r="A36" s="4" t="s">
        <v>35</v>
      </c>
      <c r="B36" s="4"/>
      <c r="C36" s="13"/>
      <c r="D36" s="14" t="n">
        <f aca="false">D35</f>
        <v>36208</v>
      </c>
      <c r="E36" s="4"/>
    </row>
    <row r="37" customFormat="false" ht="15" hidden="false" customHeight="false" outlineLevel="0" collapsed="false">
      <c r="A37" s="12" t="s">
        <v>36</v>
      </c>
      <c r="B37" s="12"/>
      <c r="C37" s="9" t="s">
        <v>14</v>
      </c>
      <c r="D37" s="18" t="n">
        <v>19724</v>
      </c>
      <c r="E37" s="19" t="s">
        <v>37</v>
      </c>
    </row>
    <row r="38" customFormat="false" ht="15" hidden="false" customHeight="false" outlineLevel="0" collapsed="false">
      <c r="A38" s="7"/>
      <c r="B38" s="8"/>
      <c r="C38" s="9" t="s">
        <v>14</v>
      </c>
      <c r="D38" s="10" t="n">
        <v>7088</v>
      </c>
      <c r="E38" s="11" t="s">
        <v>38</v>
      </c>
    </row>
    <row r="39" customFormat="false" ht="15" hidden="false" customHeight="false" outlineLevel="0" collapsed="false">
      <c r="A39" s="4" t="s">
        <v>39</v>
      </c>
      <c r="B39" s="4"/>
      <c r="C39" s="13"/>
      <c r="D39" s="14" t="n">
        <f aca="false">D37+D38</f>
        <v>26812</v>
      </c>
      <c r="E39" s="17"/>
    </row>
    <row r="40" customFormat="false" ht="15" hidden="false" customHeight="false" outlineLevel="0" collapsed="false">
      <c r="A40" s="17" t="s">
        <v>40</v>
      </c>
      <c r="B40" s="17"/>
      <c r="C40" s="17" t="n">
        <v>12</v>
      </c>
      <c r="D40" s="20" t="n">
        <v>888</v>
      </c>
      <c r="E40" s="17" t="s">
        <v>41</v>
      </c>
    </row>
    <row r="41" customFormat="false" ht="15" hidden="false" customHeight="false" outlineLevel="0" collapsed="false">
      <c r="A41" s="17" t="s">
        <v>42</v>
      </c>
      <c r="B41" s="17"/>
      <c r="C41" s="17"/>
      <c r="D41" s="21" t="n">
        <f aca="false">D40</f>
        <v>888</v>
      </c>
      <c r="E41" s="17"/>
    </row>
    <row r="42" customFormat="false" ht="15" hidden="false" customHeight="false" outlineLevel="0" collapsed="false">
      <c r="D42" s="1" t="n">
        <f aca="false">D23+D25+D31+D34+D36+D39+D41</f>
        <v>900438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6"/>
  <sheetViews>
    <sheetView showFormulas="false" showGridLines="true" showRowColHeaders="true" showZeros="true" rightToLeft="false" tabSelected="false" showOutlineSymbols="true" defaultGridColor="true" view="normal" topLeftCell="A107" colorId="64" zoomScale="100" zoomScaleNormal="100" zoomScalePageLayoutView="100" workbookViewId="0">
      <selection pane="topLeft" activeCell="G76" activeCellId="0" sqref="G76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8.67"/>
    <col collapsed="false" customWidth="true" hidden="false" outlineLevel="0" max="4" min="4" style="0" width="13.57"/>
    <col collapsed="false" customWidth="true" hidden="false" outlineLevel="0" max="5" min="5" style="0" width="64.28"/>
    <col collapsed="false" customWidth="true" hidden="false" outlineLevel="0" max="8" min="6" style="0" width="8.67"/>
    <col collapsed="false" customWidth="true" hidden="false" outlineLevel="0" max="9" min="9" style="0" width="11.71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4</v>
      </c>
      <c r="B8" s="2"/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8"/>
      <c r="C11" s="0" t="n">
        <v>10</v>
      </c>
      <c r="D11" s="0" t="n">
        <v>545.94</v>
      </c>
      <c r="E11" s="0" t="s">
        <v>45</v>
      </c>
    </row>
    <row r="12" customFormat="false" ht="15" hidden="false" customHeight="false" outlineLevel="0" collapsed="false">
      <c r="A12" s="7"/>
      <c r="B12" s="8"/>
      <c r="C12" s="9" t="s">
        <v>46</v>
      </c>
      <c r="D12" s="22" t="n">
        <v>267.75</v>
      </c>
      <c r="E12" s="12" t="s">
        <v>47</v>
      </c>
    </row>
    <row r="13" customFormat="false" ht="15" hidden="false" customHeight="false" outlineLevel="0" collapsed="false">
      <c r="A13" s="7"/>
      <c r="B13" s="8"/>
      <c r="C13" s="22"/>
      <c r="D13" s="22"/>
      <c r="E13" s="12"/>
    </row>
    <row r="14" customFormat="false" ht="15" hidden="false" customHeight="false" outlineLevel="0" collapsed="false">
      <c r="A14" s="23" t="s">
        <v>48</v>
      </c>
      <c r="B14" s="5"/>
      <c r="C14" s="5"/>
      <c r="D14" s="14" t="n">
        <f aca="false">SUM(D11:D13)</f>
        <v>813.69</v>
      </c>
      <c r="E14" s="4"/>
    </row>
    <row r="15" customFormat="false" ht="15" hidden="false" customHeight="false" outlineLevel="0" collapsed="false">
      <c r="A15" s="7" t="s">
        <v>49</v>
      </c>
      <c r="B15" s="8"/>
      <c r="C15" s="9" t="s">
        <v>46</v>
      </c>
      <c r="D15" s="10" t="n">
        <v>18612.05</v>
      </c>
      <c r="E15" s="12" t="s">
        <v>50</v>
      </c>
    </row>
    <row r="16" customFormat="false" ht="15" hidden="false" customHeight="false" outlineLevel="0" collapsed="false">
      <c r="A16" s="7"/>
      <c r="B16" s="8"/>
      <c r="C16" s="9" t="s">
        <v>51</v>
      </c>
      <c r="D16" s="10" t="n">
        <v>23054.62</v>
      </c>
      <c r="E16" s="12" t="s">
        <v>52</v>
      </c>
    </row>
    <row r="17" customFormat="false" ht="15" hidden="false" customHeight="false" outlineLevel="0" collapsed="false">
      <c r="A17" s="23" t="s">
        <v>53</v>
      </c>
      <c r="B17" s="5"/>
      <c r="C17" s="24"/>
      <c r="D17" s="14" t="n">
        <f aca="false">SUM(D15:D16)</f>
        <v>41666.67</v>
      </c>
      <c r="E17" s="4"/>
    </row>
    <row r="18" customFormat="false" ht="15" hidden="false" customHeight="false" outlineLevel="0" collapsed="false">
      <c r="A18" s="7" t="s">
        <v>54</v>
      </c>
      <c r="B18" s="8"/>
      <c r="C18" s="9" t="s">
        <v>46</v>
      </c>
      <c r="D18" s="10" t="n">
        <v>875.59</v>
      </c>
      <c r="E18" s="12" t="s">
        <v>55</v>
      </c>
    </row>
    <row r="19" customFormat="false" ht="15" hidden="false" customHeight="false" outlineLevel="0" collapsed="false">
      <c r="A19" s="7"/>
      <c r="B19" s="8"/>
      <c r="C19" s="9" t="s">
        <v>56</v>
      </c>
      <c r="D19" s="10" t="n">
        <v>1089.31</v>
      </c>
      <c r="E19" s="12" t="s">
        <v>55</v>
      </c>
    </row>
    <row r="20" customFormat="false" ht="15" hidden="false" customHeight="false" outlineLevel="0" collapsed="false">
      <c r="A20" s="23" t="s">
        <v>57</v>
      </c>
      <c r="B20" s="5"/>
      <c r="C20" s="24"/>
      <c r="D20" s="14" t="n">
        <f aca="false">SUM(D18:D19)</f>
        <v>1964.9</v>
      </c>
      <c r="E20" s="4"/>
    </row>
    <row r="21" customFormat="false" ht="15" hidden="false" customHeight="false" outlineLevel="0" collapsed="false">
      <c r="A21" s="7" t="s">
        <v>58</v>
      </c>
      <c r="B21" s="12"/>
      <c r="C21" s="9" t="s">
        <v>51</v>
      </c>
      <c r="D21" s="10" t="n">
        <v>7977.13</v>
      </c>
      <c r="E21" s="12" t="s">
        <v>59</v>
      </c>
    </row>
    <row r="22" customFormat="false" ht="15" hidden="false" customHeight="false" outlineLevel="0" collapsed="false">
      <c r="A22" s="23" t="s">
        <v>60</v>
      </c>
      <c r="B22" s="4"/>
      <c r="C22" s="25"/>
      <c r="D22" s="14" t="n">
        <f aca="false">SUM(D21)</f>
        <v>7977.13</v>
      </c>
      <c r="E22" s="4"/>
    </row>
    <row r="23" customFormat="false" ht="15" hidden="false" customHeight="false" outlineLevel="0" collapsed="false">
      <c r="A23" s="7" t="s">
        <v>61</v>
      </c>
      <c r="B23" s="12"/>
      <c r="C23" s="9" t="s">
        <v>28</v>
      </c>
      <c r="D23" s="10" t="n">
        <v>35</v>
      </c>
      <c r="E23" s="12" t="s">
        <v>62</v>
      </c>
    </row>
    <row r="24" customFormat="false" ht="15" hidden="false" customHeight="false" outlineLevel="0" collapsed="false">
      <c r="A24" s="23" t="s">
        <v>63</v>
      </c>
      <c r="B24" s="4"/>
      <c r="C24" s="25"/>
      <c r="D24" s="14" t="n">
        <f aca="false">SUM(D23)</f>
        <v>35</v>
      </c>
      <c r="E24" s="4"/>
    </row>
    <row r="25" customFormat="false" ht="15" hidden="false" customHeight="false" outlineLevel="0" collapsed="false">
      <c r="A25" s="7" t="s">
        <v>64</v>
      </c>
      <c r="B25" s="12"/>
      <c r="C25" s="9" t="s">
        <v>46</v>
      </c>
      <c r="D25" s="26" t="n">
        <v>2057.1</v>
      </c>
      <c r="E25" s="12" t="s">
        <v>65</v>
      </c>
    </row>
    <row r="26" customFormat="false" ht="15" hidden="false" customHeight="false" outlineLevel="0" collapsed="false">
      <c r="A26" s="7"/>
      <c r="B26" s="12"/>
      <c r="C26" s="9" t="s">
        <v>46</v>
      </c>
      <c r="D26" s="26" t="n">
        <v>54.74</v>
      </c>
      <c r="E26" s="27" t="s">
        <v>66</v>
      </c>
    </row>
    <row r="27" customFormat="false" ht="15" hidden="false" customHeight="false" outlineLevel="0" collapsed="false">
      <c r="A27" s="7"/>
      <c r="B27" s="12"/>
      <c r="C27" s="9" t="s">
        <v>51</v>
      </c>
      <c r="D27" s="26" t="n">
        <v>67.24</v>
      </c>
      <c r="E27" s="27" t="s">
        <v>67</v>
      </c>
    </row>
    <row r="28" customFormat="false" ht="15" hidden="false" customHeight="false" outlineLevel="0" collapsed="false">
      <c r="A28" s="7"/>
      <c r="B28" s="12"/>
      <c r="C28" s="9" t="s">
        <v>51</v>
      </c>
      <c r="D28" s="26" t="n">
        <v>82.71</v>
      </c>
      <c r="E28" s="27" t="s">
        <v>67</v>
      </c>
    </row>
    <row r="29" customFormat="false" ht="15" hidden="false" customHeight="false" outlineLevel="0" collapsed="false">
      <c r="A29" s="7"/>
      <c r="B29" s="12"/>
      <c r="C29" s="9" t="s">
        <v>68</v>
      </c>
      <c r="D29" s="26" t="n">
        <v>15.47</v>
      </c>
      <c r="E29" s="27" t="s">
        <v>67</v>
      </c>
    </row>
    <row r="30" customFormat="false" ht="15" hidden="false" customHeight="false" outlineLevel="0" collapsed="false">
      <c r="A30" s="7"/>
      <c r="B30" s="12"/>
      <c r="C30" s="9" t="s">
        <v>51</v>
      </c>
      <c r="D30" s="26" t="n">
        <v>4726.16</v>
      </c>
      <c r="E30" s="12" t="s">
        <v>69</v>
      </c>
    </row>
    <row r="31" customFormat="false" ht="15" hidden="false" customHeight="false" outlineLevel="0" collapsed="false">
      <c r="A31" s="7"/>
      <c r="B31" s="12"/>
      <c r="C31" s="9" t="s">
        <v>51</v>
      </c>
      <c r="D31" s="26" t="n">
        <v>3944.52</v>
      </c>
      <c r="E31" s="12" t="s">
        <v>70</v>
      </c>
    </row>
    <row r="32" customFormat="false" ht="15" hidden="false" customHeight="false" outlineLevel="0" collapsed="false">
      <c r="A32" s="4" t="s">
        <v>71</v>
      </c>
      <c r="B32" s="4"/>
      <c r="C32" s="13"/>
      <c r="D32" s="14" t="n">
        <f aca="false">SUM(D25:D31)</f>
        <v>10947.94</v>
      </c>
      <c r="E32" s="12"/>
    </row>
    <row r="33" customFormat="false" ht="15" hidden="false" customHeight="false" outlineLevel="0" collapsed="false">
      <c r="A33" s="12" t="s">
        <v>72</v>
      </c>
      <c r="B33" s="12"/>
      <c r="C33" s="9" t="s">
        <v>46</v>
      </c>
      <c r="D33" s="10" t="n">
        <v>3731.1</v>
      </c>
      <c r="E33" s="12" t="s">
        <v>73</v>
      </c>
    </row>
    <row r="34" customFormat="false" ht="15" hidden="false" customHeight="false" outlineLevel="0" collapsed="false">
      <c r="A34" s="12"/>
      <c r="B34" s="12"/>
      <c r="C34" s="9" t="s">
        <v>51</v>
      </c>
      <c r="D34" s="10" t="n">
        <v>94.01</v>
      </c>
      <c r="E34" s="12" t="s">
        <v>74</v>
      </c>
    </row>
    <row r="35" customFormat="false" ht="15" hidden="false" customHeight="false" outlineLevel="0" collapsed="false">
      <c r="A35" s="12"/>
      <c r="B35" s="12"/>
      <c r="C35" s="9" t="s">
        <v>51</v>
      </c>
      <c r="D35" s="10" t="n">
        <v>44.05</v>
      </c>
      <c r="E35" s="12" t="s">
        <v>75</v>
      </c>
    </row>
    <row r="36" customFormat="false" ht="15" hidden="false" customHeight="false" outlineLevel="0" collapsed="false">
      <c r="A36" s="12"/>
      <c r="B36" s="12"/>
      <c r="C36" s="9" t="s">
        <v>51</v>
      </c>
      <c r="D36" s="10" t="n">
        <v>480.19</v>
      </c>
      <c r="E36" s="12" t="s">
        <v>75</v>
      </c>
    </row>
    <row r="37" customFormat="false" ht="15" hidden="false" customHeight="false" outlineLevel="0" collapsed="false">
      <c r="A37" s="12"/>
      <c r="B37" s="12"/>
      <c r="C37" s="9" t="s">
        <v>28</v>
      </c>
      <c r="D37" s="10" t="n">
        <v>150</v>
      </c>
      <c r="E37" s="12" t="s">
        <v>76</v>
      </c>
    </row>
    <row r="38" customFormat="false" ht="15" hidden="false" customHeight="false" outlineLevel="0" collapsed="false">
      <c r="A38" s="12"/>
      <c r="B38" s="12"/>
      <c r="C38" s="9" t="s">
        <v>56</v>
      </c>
      <c r="D38" s="10" t="n">
        <v>7173.37</v>
      </c>
      <c r="E38" s="12" t="s">
        <v>77</v>
      </c>
    </row>
    <row r="39" customFormat="false" ht="15" hidden="false" customHeight="false" outlineLevel="0" collapsed="false">
      <c r="A39" s="4" t="s">
        <v>78</v>
      </c>
      <c r="B39" s="4"/>
      <c r="C39" s="13"/>
      <c r="D39" s="14" t="n">
        <f aca="false">SUM(D33:D38)</f>
        <v>11672.72</v>
      </c>
      <c r="E39" s="4"/>
    </row>
    <row r="40" customFormat="false" ht="15" hidden="false" customHeight="false" outlineLevel="0" collapsed="false">
      <c r="A40" s="12" t="s">
        <v>79</v>
      </c>
      <c r="B40" s="12"/>
      <c r="C40" s="9" t="s">
        <v>80</v>
      </c>
      <c r="D40" s="10" t="n">
        <v>190.38</v>
      </c>
      <c r="E40" s="12" t="s">
        <v>81</v>
      </c>
    </row>
    <row r="41" customFormat="false" ht="15" hidden="false" customHeight="false" outlineLevel="0" collapsed="false">
      <c r="A41" s="12"/>
      <c r="B41" s="12"/>
      <c r="C41" s="9" t="s">
        <v>80</v>
      </c>
      <c r="D41" s="10" t="n">
        <v>7.8</v>
      </c>
      <c r="E41" s="12" t="s">
        <v>81</v>
      </c>
    </row>
    <row r="42" customFormat="false" ht="15" hidden="false" customHeight="false" outlineLevel="0" collapsed="false">
      <c r="A42" s="12"/>
      <c r="B42" s="12"/>
      <c r="C42" s="9" t="s">
        <v>80</v>
      </c>
      <c r="D42" s="10" t="n">
        <v>44.38</v>
      </c>
      <c r="E42" s="12" t="s">
        <v>81</v>
      </c>
    </row>
    <row r="43" customFormat="false" ht="15" hidden="false" customHeight="false" outlineLevel="0" collapsed="false">
      <c r="A43" s="12"/>
      <c r="B43" s="12"/>
      <c r="C43" s="9" t="s">
        <v>80</v>
      </c>
      <c r="D43" s="10" t="n">
        <v>7.35</v>
      </c>
      <c r="E43" s="12" t="s">
        <v>82</v>
      </c>
    </row>
    <row r="44" customFormat="false" ht="15" hidden="false" customHeight="false" outlineLevel="0" collapsed="false">
      <c r="A44" s="12"/>
      <c r="B44" s="12"/>
      <c r="C44" s="9" t="s">
        <v>80</v>
      </c>
      <c r="D44" s="10" t="n">
        <v>14.29</v>
      </c>
      <c r="E44" s="12" t="s">
        <v>82</v>
      </c>
    </row>
    <row r="45" customFormat="false" ht="15" hidden="false" customHeight="false" outlineLevel="0" collapsed="false">
      <c r="A45" s="12"/>
      <c r="B45" s="12"/>
      <c r="C45" s="9" t="s">
        <v>80</v>
      </c>
      <c r="D45" s="10" t="n">
        <v>227.65</v>
      </c>
      <c r="E45" s="12" t="s">
        <v>82</v>
      </c>
    </row>
    <row r="46" customFormat="false" ht="15" hidden="false" customHeight="false" outlineLevel="0" collapsed="false">
      <c r="A46" s="12"/>
      <c r="B46" s="12"/>
      <c r="C46" s="9" t="s">
        <v>80</v>
      </c>
      <c r="D46" s="10" t="n">
        <v>108.56</v>
      </c>
      <c r="E46" s="12" t="s">
        <v>83</v>
      </c>
    </row>
    <row r="47" customFormat="false" ht="15" hidden="false" customHeight="false" outlineLevel="0" collapsed="false">
      <c r="A47" s="12"/>
      <c r="B47" s="12"/>
      <c r="C47" s="9" t="s">
        <v>80</v>
      </c>
      <c r="D47" s="10" t="n">
        <v>3.03</v>
      </c>
      <c r="E47" s="12" t="s">
        <v>84</v>
      </c>
    </row>
    <row r="48" customFormat="false" ht="15" hidden="false" customHeight="false" outlineLevel="0" collapsed="false">
      <c r="A48" s="12"/>
      <c r="B48" s="12"/>
      <c r="C48" s="9" t="s">
        <v>80</v>
      </c>
      <c r="D48" s="10" t="n">
        <v>53.99</v>
      </c>
      <c r="E48" s="12" t="s">
        <v>84</v>
      </c>
    </row>
    <row r="49" customFormat="false" ht="15" hidden="false" customHeight="false" outlineLevel="0" collapsed="false">
      <c r="A49" s="12"/>
      <c r="B49" s="12"/>
      <c r="C49" s="9" t="s">
        <v>80</v>
      </c>
      <c r="D49" s="10" t="n">
        <v>129.53</v>
      </c>
      <c r="E49" s="12" t="s">
        <v>84</v>
      </c>
    </row>
    <row r="50" customFormat="false" ht="15" hidden="false" customHeight="false" outlineLevel="0" collapsed="false">
      <c r="A50" s="12"/>
      <c r="B50" s="12"/>
      <c r="C50" s="9" t="s">
        <v>46</v>
      </c>
      <c r="D50" s="10" t="n">
        <v>4700.5</v>
      </c>
      <c r="E50" s="12" t="s">
        <v>85</v>
      </c>
    </row>
    <row r="51" customFormat="false" ht="15" hidden="false" customHeight="false" outlineLevel="0" collapsed="false">
      <c r="A51" s="12"/>
      <c r="B51" s="12"/>
      <c r="C51" s="9" t="s">
        <v>46</v>
      </c>
      <c r="D51" s="10" t="n">
        <v>495</v>
      </c>
      <c r="E51" s="12" t="s">
        <v>86</v>
      </c>
    </row>
    <row r="52" customFormat="false" ht="15" hidden="false" customHeight="false" outlineLevel="0" collapsed="false">
      <c r="A52" s="12"/>
      <c r="B52" s="12"/>
      <c r="C52" s="9" t="s">
        <v>46</v>
      </c>
      <c r="D52" s="10" t="n">
        <v>13214.95</v>
      </c>
      <c r="E52" s="12" t="s">
        <v>87</v>
      </c>
    </row>
    <row r="53" customFormat="false" ht="15" hidden="false" customHeight="false" outlineLevel="0" collapsed="false">
      <c r="A53" s="12"/>
      <c r="B53" s="12"/>
      <c r="C53" s="9" t="s">
        <v>46</v>
      </c>
      <c r="D53" s="10" t="n">
        <v>12457.02</v>
      </c>
      <c r="E53" s="12" t="s">
        <v>88</v>
      </c>
    </row>
    <row r="54" customFormat="false" ht="15" hidden="false" customHeight="false" outlineLevel="0" collapsed="false">
      <c r="A54" s="12"/>
      <c r="B54" s="12"/>
      <c r="C54" s="9" t="s">
        <v>46</v>
      </c>
      <c r="D54" s="10" t="n">
        <v>410.24</v>
      </c>
      <c r="E54" s="12" t="s">
        <v>89</v>
      </c>
    </row>
    <row r="55" customFormat="false" ht="15" hidden="false" customHeight="false" outlineLevel="0" collapsed="false">
      <c r="A55" s="12"/>
      <c r="B55" s="12"/>
      <c r="C55" s="9" t="s">
        <v>46</v>
      </c>
      <c r="D55" s="10" t="n">
        <v>1071</v>
      </c>
      <c r="E55" s="12" t="s">
        <v>90</v>
      </c>
    </row>
    <row r="56" customFormat="false" ht="15" hidden="false" customHeight="false" outlineLevel="0" collapsed="false">
      <c r="A56" s="12"/>
      <c r="B56" s="12"/>
      <c r="C56" s="9" t="s">
        <v>46</v>
      </c>
      <c r="D56" s="10" t="n">
        <v>17.66</v>
      </c>
      <c r="E56" s="12" t="s">
        <v>83</v>
      </c>
    </row>
    <row r="57" customFormat="false" ht="15" hidden="false" customHeight="false" outlineLevel="0" collapsed="false">
      <c r="A57" s="12"/>
      <c r="B57" s="12"/>
      <c r="C57" s="9" t="s">
        <v>46</v>
      </c>
      <c r="D57" s="10" t="n">
        <v>732.8</v>
      </c>
      <c r="E57" s="12" t="s">
        <v>91</v>
      </c>
    </row>
    <row r="58" customFormat="false" ht="15" hidden="false" customHeight="false" outlineLevel="0" collapsed="false">
      <c r="A58" s="12"/>
      <c r="B58" s="12"/>
      <c r="C58" s="9" t="s">
        <v>51</v>
      </c>
      <c r="D58" s="10" t="n">
        <v>2746</v>
      </c>
      <c r="E58" s="12" t="s">
        <v>92</v>
      </c>
    </row>
    <row r="59" customFormat="false" ht="15" hidden="false" customHeight="false" outlineLevel="0" collapsed="false">
      <c r="A59" s="12"/>
      <c r="B59" s="12"/>
      <c r="C59" s="9" t="s">
        <v>51</v>
      </c>
      <c r="D59" s="10" t="n">
        <v>115.74</v>
      </c>
      <c r="E59" s="12" t="s">
        <v>93</v>
      </c>
    </row>
    <row r="60" customFormat="false" ht="15" hidden="false" customHeight="false" outlineLevel="0" collapsed="false">
      <c r="A60" s="12"/>
      <c r="B60" s="12"/>
      <c r="C60" s="9" t="s">
        <v>51</v>
      </c>
      <c r="D60" s="10" t="n">
        <v>79</v>
      </c>
      <c r="E60" s="12" t="s">
        <v>94</v>
      </c>
    </row>
    <row r="61" customFormat="false" ht="15" hidden="false" customHeight="false" outlineLevel="0" collapsed="false">
      <c r="A61" s="12"/>
      <c r="B61" s="12"/>
      <c r="C61" s="9" t="s">
        <v>51</v>
      </c>
      <c r="D61" s="10" t="n">
        <v>203.36</v>
      </c>
      <c r="E61" s="12" t="s">
        <v>84</v>
      </c>
    </row>
    <row r="62" customFormat="false" ht="15" hidden="false" customHeight="false" outlineLevel="0" collapsed="false">
      <c r="A62" s="12"/>
      <c r="B62" s="12"/>
      <c r="C62" s="9" t="s">
        <v>51</v>
      </c>
      <c r="D62" s="10" t="n">
        <v>4.41</v>
      </c>
      <c r="E62" s="12" t="s">
        <v>84</v>
      </c>
    </row>
    <row r="63" customFormat="false" ht="15" hidden="false" customHeight="false" outlineLevel="0" collapsed="false">
      <c r="A63" s="4" t="s">
        <v>95</v>
      </c>
      <c r="B63" s="4"/>
      <c r="C63" s="13"/>
      <c r="D63" s="14" t="n">
        <f aca="false">SUM(D40:D62)</f>
        <v>37034.64</v>
      </c>
      <c r="E63" s="17"/>
    </row>
    <row r="64" customFormat="false" ht="15" hidden="false" customHeight="false" outlineLevel="0" collapsed="false">
      <c r="A64" s="12" t="s">
        <v>96</v>
      </c>
      <c r="B64" s="12"/>
      <c r="C64" s="9" t="s">
        <v>80</v>
      </c>
      <c r="D64" s="10" t="n">
        <v>412.01</v>
      </c>
      <c r="E64" s="12" t="s">
        <v>97</v>
      </c>
    </row>
    <row r="65" customFormat="false" ht="15" hidden="false" customHeight="false" outlineLevel="0" collapsed="false">
      <c r="A65" s="12"/>
      <c r="B65" s="12"/>
      <c r="C65" s="9" t="s">
        <v>80</v>
      </c>
      <c r="D65" s="10" t="n">
        <v>1436.85</v>
      </c>
      <c r="E65" s="12" t="s">
        <v>97</v>
      </c>
    </row>
    <row r="66" customFormat="false" ht="15" hidden="false" customHeight="false" outlineLevel="0" collapsed="false">
      <c r="A66" s="12"/>
      <c r="B66" s="12"/>
      <c r="C66" s="9" t="s">
        <v>98</v>
      </c>
      <c r="D66" s="10" t="n">
        <v>140</v>
      </c>
      <c r="E66" s="12" t="s">
        <v>99</v>
      </c>
    </row>
    <row r="67" customFormat="false" ht="15" hidden="false" customHeight="false" outlineLevel="0" collapsed="false">
      <c r="A67" s="12"/>
      <c r="B67" s="12"/>
      <c r="C67" s="9" t="s">
        <v>46</v>
      </c>
      <c r="D67" s="10" t="n">
        <v>233.96</v>
      </c>
      <c r="E67" s="12" t="s">
        <v>97</v>
      </c>
    </row>
    <row r="68" customFormat="false" ht="15" hidden="false" customHeight="false" outlineLevel="0" collapsed="false">
      <c r="A68" s="12"/>
      <c r="B68" s="12"/>
      <c r="C68" s="9" t="s">
        <v>46</v>
      </c>
      <c r="D68" s="10" t="n">
        <v>466.53</v>
      </c>
      <c r="E68" s="12" t="s">
        <v>97</v>
      </c>
    </row>
    <row r="69" customFormat="false" ht="15" hidden="false" customHeight="false" outlineLevel="0" collapsed="false">
      <c r="A69" s="4" t="s">
        <v>100</v>
      </c>
      <c r="B69" s="4"/>
      <c r="C69" s="13"/>
      <c r="D69" s="14" t="n">
        <f aca="false">SUM(D64:D68)</f>
        <v>2689.35</v>
      </c>
      <c r="E69" s="4"/>
    </row>
    <row r="70" customFormat="false" ht="15" hidden="false" customHeight="false" outlineLevel="0" collapsed="false">
      <c r="A70" s="11" t="n">
        <v>20.12</v>
      </c>
      <c r="B70" s="12"/>
      <c r="C70" s="9"/>
      <c r="D70" s="10"/>
      <c r="E70" s="12" t="s">
        <v>101</v>
      </c>
    </row>
    <row r="71" s="2" customFormat="true" ht="15" hidden="false" customHeight="false" outlineLevel="0" collapsed="false">
      <c r="A71" s="28" t="s">
        <v>102</v>
      </c>
      <c r="B71" s="4"/>
      <c r="C71" s="13"/>
      <c r="D71" s="14" t="n">
        <f aca="false">SUM(D70)</f>
        <v>0</v>
      </c>
      <c r="E71" s="4"/>
    </row>
    <row r="72" customFormat="false" ht="15" hidden="false" customHeight="false" outlineLevel="0" collapsed="false">
      <c r="A72" s="12" t="s">
        <v>103</v>
      </c>
      <c r="B72" s="12"/>
      <c r="C72" s="9"/>
      <c r="D72" s="10" t="n">
        <v>182</v>
      </c>
      <c r="E72" s="12" t="s">
        <v>104</v>
      </c>
    </row>
    <row r="73" customFormat="false" ht="15" hidden="false" customHeight="false" outlineLevel="0" collapsed="false">
      <c r="A73" s="4" t="s">
        <v>105</v>
      </c>
      <c r="B73" s="4"/>
      <c r="C73" s="13"/>
      <c r="D73" s="14" t="n">
        <f aca="false">SUM(D72)</f>
        <v>182</v>
      </c>
      <c r="E73" s="4"/>
    </row>
    <row r="74" customFormat="false" ht="15" hidden="false" customHeight="false" outlineLevel="0" collapsed="false">
      <c r="A74" s="11" t="n">
        <v>20.25</v>
      </c>
      <c r="B74" s="12"/>
      <c r="C74" s="17" t="n">
        <v>6</v>
      </c>
      <c r="D74" s="17" t="n">
        <v>5361.84</v>
      </c>
      <c r="E74" s="12" t="s">
        <v>106</v>
      </c>
    </row>
    <row r="75" customFormat="false" ht="15" hidden="false" customHeight="false" outlineLevel="0" collapsed="false">
      <c r="A75" s="11"/>
      <c r="B75" s="12"/>
      <c r="C75" s="9" t="s">
        <v>51</v>
      </c>
      <c r="D75" s="10" t="n">
        <v>1753.5</v>
      </c>
      <c r="E75" s="12" t="s">
        <v>106</v>
      </c>
    </row>
    <row r="76" customFormat="false" ht="15" hidden="false" customHeight="false" outlineLevel="0" collapsed="false">
      <c r="A76" s="11"/>
      <c r="B76" s="12"/>
      <c r="C76" s="9" t="s">
        <v>107</v>
      </c>
      <c r="D76" s="10" t="n">
        <v>7264.89</v>
      </c>
      <c r="E76" s="12" t="s">
        <v>106</v>
      </c>
    </row>
    <row r="77" customFormat="false" ht="15" hidden="false" customHeight="false" outlineLevel="0" collapsed="false">
      <c r="A77" s="11"/>
      <c r="B77" s="12"/>
      <c r="C77" s="9" t="s">
        <v>56</v>
      </c>
      <c r="D77" s="10" t="n">
        <v>3130</v>
      </c>
      <c r="E77" s="12" t="s">
        <v>106</v>
      </c>
    </row>
    <row r="78" customFormat="false" ht="15" hidden="false" customHeight="false" outlineLevel="0" collapsed="false">
      <c r="A78" s="11"/>
      <c r="B78" s="12"/>
      <c r="C78" s="9" t="s">
        <v>56</v>
      </c>
      <c r="D78" s="10" t="n">
        <v>3315.16</v>
      </c>
      <c r="E78" s="12" t="s">
        <v>106</v>
      </c>
    </row>
    <row r="79" customFormat="false" ht="15" hidden="false" customHeight="false" outlineLevel="0" collapsed="false">
      <c r="A79" s="4" t="s">
        <v>108</v>
      </c>
      <c r="B79" s="4"/>
      <c r="C79" s="13"/>
      <c r="D79" s="14" t="n">
        <f aca="false">SUM(D74:D78)</f>
        <v>20825.39</v>
      </c>
      <c r="E79" s="4"/>
    </row>
    <row r="80" customFormat="false" ht="15" hidden="false" customHeight="false" outlineLevel="0" collapsed="false">
      <c r="A80" s="12" t="s">
        <v>109</v>
      </c>
      <c r="B80" s="12"/>
      <c r="C80" s="9"/>
      <c r="D80" s="10"/>
      <c r="E80" s="12"/>
    </row>
    <row r="81" customFormat="false" ht="15" hidden="false" customHeight="false" outlineLevel="0" collapsed="false">
      <c r="A81" s="12"/>
      <c r="B81" s="12"/>
      <c r="C81" s="9"/>
      <c r="D81" s="10"/>
      <c r="E81" s="12"/>
    </row>
    <row r="82" customFormat="false" ht="15" hidden="false" customHeight="false" outlineLevel="0" collapsed="false">
      <c r="A82" s="4" t="s">
        <v>110</v>
      </c>
      <c r="B82" s="4"/>
      <c r="C82" s="13"/>
      <c r="D82" s="14" t="n">
        <f aca="false">SUM(D80:D81)</f>
        <v>0</v>
      </c>
      <c r="E82" s="4"/>
    </row>
    <row r="83" customFormat="false" ht="15" hidden="false" customHeight="false" outlineLevel="0" collapsed="false">
      <c r="A83" s="12" t="s">
        <v>111</v>
      </c>
      <c r="B83" s="12"/>
      <c r="C83" s="9"/>
      <c r="D83" s="10"/>
      <c r="E83" s="12"/>
    </row>
    <row r="84" customFormat="false" ht="15" hidden="false" customHeight="false" outlineLevel="0" collapsed="false">
      <c r="A84" s="12"/>
      <c r="B84" s="12"/>
      <c r="C84" s="9" t="s">
        <v>80</v>
      </c>
      <c r="D84" s="10" t="n">
        <v>544.38</v>
      </c>
      <c r="E84" s="12" t="s">
        <v>84</v>
      </c>
    </row>
    <row r="85" customFormat="false" ht="15" hidden="false" customHeight="false" outlineLevel="0" collapsed="false">
      <c r="A85" s="12"/>
      <c r="B85" s="12"/>
      <c r="C85" s="9"/>
      <c r="D85" s="10"/>
      <c r="E85" s="12"/>
    </row>
    <row r="86" customFormat="false" ht="15" hidden="false" customHeight="false" outlineLevel="0" collapsed="false">
      <c r="A86" s="4" t="s">
        <v>112</v>
      </c>
      <c r="B86" s="4"/>
      <c r="C86" s="13"/>
      <c r="D86" s="14" t="n">
        <f aca="false">SUM(D83:D85)</f>
        <v>544.38</v>
      </c>
      <c r="E86" s="4"/>
    </row>
    <row r="87" customFormat="false" ht="15" hidden="false" customHeight="false" outlineLevel="0" collapsed="false">
      <c r="A87" s="12" t="s">
        <v>113</v>
      </c>
      <c r="B87" s="12"/>
      <c r="C87" s="17" t="n">
        <v>4</v>
      </c>
      <c r="D87" s="17" t="n">
        <v>20</v>
      </c>
      <c r="E87" s="17" t="s">
        <v>114</v>
      </c>
    </row>
    <row r="88" customFormat="false" ht="15" hidden="false" customHeight="false" outlineLevel="0" collapsed="false">
      <c r="A88" s="12"/>
      <c r="B88" s="12"/>
      <c r="C88" s="17" t="n">
        <v>4</v>
      </c>
      <c r="D88" s="17" t="n">
        <v>20</v>
      </c>
      <c r="E88" s="17" t="s">
        <v>114</v>
      </c>
    </row>
    <row r="89" customFormat="false" ht="15" hidden="false" customHeight="false" outlineLevel="0" collapsed="false">
      <c r="A89" s="12"/>
      <c r="B89" s="12"/>
      <c r="C89" s="9" t="s">
        <v>12</v>
      </c>
      <c r="D89" s="10" t="n">
        <v>10</v>
      </c>
      <c r="E89" s="12" t="s">
        <v>115</v>
      </c>
    </row>
    <row r="90" customFormat="false" ht="15" hidden="false" customHeight="false" outlineLevel="0" collapsed="false">
      <c r="A90" s="12"/>
      <c r="B90" s="12"/>
      <c r="C90" s="9" t="s">
        <v>12</v>
      </c>
      <c r="D90" s="10" t="n">
        <v>320</v>
      </c>
      <c r="E90" s="12" t="s">
        <v>116</v>
      </c>
    </row>
    <row r="91" customFormat="false" ht="15" hidden="false" customHeight="false" outlineLevel="0" collapsed="false">
      <c r="A91" s="12"/>
      <c r="B91" s="12"/>
      <c r="C91" s="9" t="s">
        <v>14</v>
      </c>
      <c r="D91" s="10" t="n">
        <v>328.2</v>
      </c>
      <c r="E91" s="12" t="s">
        <v>117</v>
      </c>
    </row>
    <row r="92" customFormat="false" ht="15" hidden="false" customHeight="false" outlineLevel="0" collapsed="false">
      <c r="A92" s="12"/>
      <c r="B92" s="12"/>
      <c r="C92" s="9" t="s">
        <v>46</v>
      </c>
      <c r="D92" s="10" t="n">
        <v>554.24</v>
      </c>
      <c r="E92" s="12" t="s">
        <v>118</v>
      </c>
    </row>
    <row r="93" customFormat="false" ht="15" hidden="false" customHeight="false" outlineLevel="0" collapsed="false">
      <c r="A93" s="12"/>
      <c r="B93" s="12"/>
      <c r="C93" s="9" t="s">
        <v>46</v>
      </c>
      <c r="D93" s="10" t="n">
        <v>4338</v>
      </c>
      <c r="E93" s="12" t="s">
        <v>119</v>
      </c>
    </row>
    <row r="94" customFormat="false" ht="15" hidden="false" customHeight="false" outlineLevel="0" collapsed="false">
      <c r="A94" s="12"/>
      <c r="B94" s="12"/>
      <c r="C94" s="9" t="s">
        <v>46</v>
      </c>
      <c r="D94" s="10" t="n">
        <v>20</v>
      </c>
      <c r="E94" s="17" t="s">
        <v>114</v>
      </c>
    </row>
    <row r="95" customFormat="false" ht="15" hidden="false" customHeight="false" outlineLevel="0" collapsed="false">
      <c r="A95" s="12"/>
      <c r="B95" s="12"/>
      <c r="C95" s="9" t="s">
        <v>120</v>
      </c>
      <c r="D95" s="10" t="n">
        <v>120</v>
      </c>
      <c r="E95" s="12" t="s">
        <v>121</v>
      </c>
    </row>
    <row r="96" customFormat="false" ht="15" hidden="false" customHeight="false" outlineLevel="0" collapsed="false">
      <c r="A96" s="12"/>
      <c r="B96" s="12"/>
      <c r="C96" s="9" t="s">
        <v>56</v>
      </c>
      <c r="D96" s="10" t="n">
        <v>119</v>
      </c>
      <c r="E96" s="12" t="s">
        <v>122</v>
      </c>
    </row>
    <row r="97" customFormat="false" ht="15" hidden="false" customHeight="false" outlineLevel="0" collapsed="false">
      <c r="A97" s="12"/>
      <c r="B97" s="12"/>
      <c r="C97" s="9" t="s">
        <v>56</v>
      </c>
      <c r="D97" s="10" t="n">
        <v>119</v>
      </c>
      <c r="E97" s="12" t="s">
        <v>122</v>
      </c>
    </row>
    <row r="98" customFormat="false" ht="15" hidden="false" customHeight="false" outlineLevel="0" collapsed="false">
      <c r="A98" s="4" t="s">
        <v>123</v>
      </c>
      <c r="B98" s="4"/>
      <c r="C98" s="13"/>
      <c r="D98" s="14" t="n">
        <f aca="false">SUM(D87:D97)</f>
        <v>5968.44</v>
      </c>
      <c r="E98" s="12"/>
    </row>
    <row r="99" customFormat="false" ht="15" hidden="false" customHeight="false" outlineLevel="0" collapsed="false">
      <c r="A99" s="12" t="s">
        <v>124</v>
      </c>
      <c r="B99" s="12"/>
      <c r="C99" s="9" t="s">
        <v>46</v>
      </c>
      <c r="D99" s="10" t="n">
        <v>15000</v>
      </c>
      <c r="E99" s="12" t="s">
        <v>125</v>
      </c>
    </row>
    <row r="100" customFormat="false" ht="15" hidden="false" customHeight="false" outlineLevel="0" collapsed="false">
      <c r="A100" s="29" t="s">
        <v>126</v>
      </c>
      <c r="B100" s="12"/>
      <c r="D100" s="30" t="n">
        <f aca="false">SUM(D99)</f>
        <v>15000</v>
      </c>
    </row>
    <row r="101" customFormat="false" ht="15" hidden="false" customHeight="false" outlineLevel="0" collapsed="false">
      <c r="A101" s="11" t="n">
        <v>59.17</v>
      </c>
      <c r="B101" s="12"/>
      <c r="C101" s="9" t="s">
        <v>80</v>
      </c>
      <c r="D101" s="10" t="n">
        <v>2992.08</v>
      </c>
      <c r="E101" s="12" t="s">
        <v>127</v>
      </c>
    </row>
    <row r="102" customFormat="false" ht="15" hidden="false" customHeight="false" outlineLevel="0" collapsed="false">
      <c r="A102" s="11"/>
      <c r="B102" s="12"/>
      <c r="C102" s="9" t="s">
        <v>80</v>
      </c>
      <c r="D102" s="10" t="n">
        <v>3643.02</v>
      </c>
      <c r="E102" s="12" t="s">
        <v>127</v>
      </c>
    </row>
    <row r="103" customFormat="false" ht="15" hidden="false" customHeight="false" outlineLevel="0" collapsed="false">
      <c r="A103" s="11"/>
      <c r="B103" s="12"/>
      <c r="C103" s="9" t="s">
        <v>80</v>
      </c>
      <c r="D103" s="10" t="n">
        <v>2872.18</v>
      </c>
      <c r="E103" s="12" t="s">
        <v>127</v>
      </c>
    </row>
    <row r="104" customFormat="false" ht="15" hidden="false" customHeight="false" outlineLevel="0" collapsed="false">
      <c r="A104" s="11"/>
      <c r="B104" s="12"/>
      <c r="C104" s="9" t="s">
        <v>80</v>
      </c>
      <c r="D104" s="10" t="n">
        <v>5542.09</v>
      </c>
      <c r="E104" s="12" t="s">
        <v>127</v>
      </c>
    </row>
    <row r="105" customFormat="false" ht="15" hidden="false" customHeight="false" outlineLevel="0" collapsed="false">
      <c r="A105" s="11"/>
      <c r="B105" s="12"/>
      <c r="C105" s="9" t="s">
        <v>80</v>
      </c>
      <c r="D105" s="10" t="n">
        <v>15523.98</v>
      </c>
      <c r="E105" s="12" t="s">
        <v>127</v>
      </c>
    </row>
    <row r="106" customFormat="false" ht="15" hidden="false" customHeight="false" outlineLevel="0" collapsed="false">
      <c r="A106" s="11"/>
      <c r="B106" s="12"/>
      <c r="C106" s="9" t="s">
        <v>80</v>
      </c>
      <c r="D106" s="10" t="n">
        <v>2715.57</v>
      </c>
      <c r="E106" s="12" t="s">
        <v>127</v>
      </c>
    </row>
    <row r="107" customFormat="false" ht="15" hidden="false" customHeight="false" outlineLevel="0" collapsed="false">
      <c r="A107" s="11"/>
      <c r="B107" s="12"/>
      <c r="C107" s="9" t="s">
        <v>80</v>
      </c>
      <c r="D107" s="10" t="n">
        <v>2845.66</v>
      </c>
      <c r="E107" s="12" t="s">
        <v>127</v>
      </c>
    </row>
    <row r="108" customFormat="false" ht="15" hidden="false" customHeight="false" outlineLevel="0" collapsed="false">
      <c r="A108" s="11"/>
      <c r="B108" s="12"/>
      <c r="C108" s="9" t="s">
        <v>80</v>
      </c>
      <c r="D108" s="10" t="n">
        <v>6370.96</v>
      </c>
      <c r="E108" s="12" t="s">
        <v>127</v>
      </c>
    </row>
    <row r="109" customFormat="false" ht="15" hidden="false" customHeight="false" outlineLevel="0" collapsed="false">
      <c r="A109" s="11"/>
      <c r="B109" s="12"/>
      <c r="C109" s="9" t="s">
        <v>80</v>
      </c>
      <c r="D109" s="10" t="n">
        <v>3726.12</v>
      </c>
      <c r="E109" s="12" t="s">
        <v>127</v>
      </c>
    </row>
    <row r="110" customFormat="false" ht="15" hidden="false" customHeight="false" outlineLevel="0" collapsed="false">
      <c r="A110" s="11"/>
      <c r="B110" s="12"/>
      <c r="C110" s="9" t="s">
        <v>80</v>
      </c>
      <c r="D110" s="10" t="n">
        <v>1763.89</v>
      </c>
      <c r="E110" s="12" t="s">
        <v>127</v>
      </c>
      <c r="I110" s="1" t="n">
        <f aca="false">D126+'PERSONAL IANUARIE'!D42</f>
        <v>1158620.13</v>
      </c>
    </row>
    <row r="111" customFormat="false" ht="15" hidden="false" customHeight="false" outlineLevel="0" collapsed="false">
      <c r="A111" s="11"/>
      <c r="B111" s="12"/>
      <c r="C111" s="9" t="s">
        <v>80</v>
      </c>
      <c r="D111" s="10" t="n">
        <v>4352.83</v>
      </c>
      <c r="E111" s="12" t="s">
        <v>127</v>
      </c>
    </row>
    <row r="112" customFormat="false" ht="15" hidden="false" customHeight="false" outlineLevel="0" collapsed="false">
      <c r="A112" s="11"/>
      <c r="B112" s="12"/>
      <c r="C112" s="9" t="s">
        <v>80</v>
      </c>
      <c r="D112" s="10" t="n">
        <v>3427.86</v>
      </c>
      <c r="E112" s="12" t="s">
        <v>127</v>
      </c>
    </row>
    <row r="113" customFormat="false" ht="15" hidden="false" customHeight="false" outlineLevel="0" collapsed="false">
      <c r="A113" s="11"/>
      <c r="B113" s="12"/>
      <c r="C113" s="9" t="s">
        <v>80</v>
      </c>
      <c r="D113" s="10" t="n">
        <v>4324.24</v>
      </c>
      <c r="E113" s="12" t="s">
        <v>127</v>
      </c>
    </row>
    <row r="114" customFormat="false" ht="15" hidden="false" customHeight="false" outlineLevel="0" collapsed="false">
      <c r="A114" s="11"/>
      <c r="B114" s="12"/>
      <c r="C114" s="9" t="s">
        <v>80</v>
      </c>
      <c r="D114" s="10" t="n">
        <v>2619.61</v>
      </c>
      <c r="E114" s="12" t="s">
        <v>127</v>
      </c>
    </row>
    <row r="115" customFormat="false" ht="15" hidden="false" customHeight="false" outlineLevel="0" collapsed="false">
      <c r="A115" s="11"/>
      <c r="B115" s="12"/>
      <c r="C115" s="9" t="s">
        <v>80</v>
      </c>
      <c r="D115" s="10" t="n">
        <v>4244.01</v>
      </c>
      <c r="E115" s="12" t="s">
        <v>127</v>
      </c>
    </row>
    <row r="116" customFormat="false" ht="15" hidden="false" customHeight="false" outlineLevel="0" collapsed="false">
      <c r="A116" s="11"/>
      <c r="B116" s="12"/>
      <c r="C116" s="9" t="s">
        <v>80</v>
      </c>
      <c r="D116" s="10" t="n">
        <v>5612.78</v>
      </c>
      <c r="E116" s="12" t="s">
        <v>127</v>
      </c>
    </row>
    <row r="117" customFormat="false" ht="15" hidden="false" customHeight="false" outlineLevel="0" collapsed="false">
      <c r="A117" s="11"/>
      <c r="B117" s="12"/>
      <c r="C117" s="9" t="s">
        <v>80</v>
      </c>
      <c r="D117" s="10" t="n">
        <v>3100</v>
      </c>
      <c r="E117" s="12" t="s">
        <v>127</v>
      </c>
    </row>
    <row r="118" customFormat="false" ht="15" hidden="false" customHeight="false" outlineLevel="0" collapsed="false">
      <c r="A118" s="11"/>
      <c r="B118" s="12"/>
      <c r="C118" s="9" t="s">
        <v>80</v>
      </c>
      <c r="D118" s="10" t="n">
        <v>15500</v>
      </c>
      <c r="E118" s="12" t="s">
        <v>127</v>
      </c>
    </row>
    <row r="119" customFormat="false" ht="15" hidden="false" customHeight="false" outlineLevel="0" collapsed="false">
      <c r="A119" s="28" t="s">
        <v>128</v>
      </c>
      <c r="B119" s="4"/>
      <c r="C119" s="13"/>
      <c r="D119" s="14" t="n">
        <f aca="false">SUM(D101:D118)</f>
        <v>91176.88</v>
      </c>
      <c r="E119" s="4"/>
    </row>
    <row r="120" customFormat="false" ht="15" hidden="false" customHeight="false" outlineLevel="0" collapsed="false">
      <c r="A120" s="31" t="s">
        <v>129</v>
      </c>
      <c r="B120" s="12"/>
      <c r="C120" s="9" t="s">
        <v>12</v>
      </c>
      <c r="D120" s="10" t="n">
        <v>9683</v>
      </c>
      <c r="E120" s="12" t="s">
        <v>130</v>
      </c>
    </row>
    <row r="121" customFormat="false" ht="15" hidden="false" customHeight="false" outlineLevel="0" collapsed="false">
      <c r="A121" s="32" t="s">
        <v>131</v>
      </c>
      <c r="B121" s="12"/>
      <c r="C121" s="9"/>
      <c r="D121" s="14" t="n">
        <f aca="false">SUM(D120)</f>
        <v>9683</v>
      </c>
      <c r="E121" s="12"/>
    </row>
    <row r="122" customFormat="false" ht="15" hidden="false" customHeight="false" outlineLevel="0" collapsed="false">
      <c r="A122" s="31" t="n">
        <v>65.01</v>
      </c>
      <c r="B122" s="12"/>
      <c r="C122" s="9"/>
      <c r="D122" s="10"/>
      <c r="E122" s="12" t="s">
        <v>132</v>
      </c>
    </row>
    <row r="123" customFormat="false" ht="15" hidden="false" customHeight="false" outlineLevel="0" collapsed="false">
      <c r="A123" s="32" t="s">
        <v>133</v>
      </c>
      <c r="B123" s="12"/>
      <c r="C123" s="9"/>
      <c r="D123" s="14"/>
      <c r="E123" s="12"/>
    </row>
    <row r="124" customFormat="false" ht="15" hidden="false" customHeight="false" outlineLevel="0" collapsed="false">
      <c r="A124" s="31" t="s">
        <v>134</v>
      </c>
      <c r="B124" s="12"/>
      <c r="C124" s="9"/>
      <c r="D124" s="10"/>
      <c r="E124" s="12" t="s">
        <v>132</v>
      </c>
    </row>
    <row r="125" customFormat="false" ht="15" hidden="false" customHeight="false" outlineLevel="0" collapsed="false">
      <c r="A125" s="32" t="s">
        <v>135</v>
      </c>
      <c r="B125" s="4"/>
      <c r="C125" s="13"/>
      <c r="D125" s="14"/>
      <c r="E125" s="4"/>
    </row>
    <row r="126" customFormat="false" ht="15" hidden="false" customHeight="false" outlineLevel="0" collapsed="false">
      <c r="D126" s="33" t="n">
        <f aca="false">D14+D17+D20+D22+D24+D32+D39+D63+D69+D71+D73+D79+D82+D86+D98+D119+D121+D100</f>
        <v>258182.13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1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E66" activeCellId="0" sqref="E66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7" min="6" style="0" width="10.12"/>
    <col collapsed="false" customWidth="true" hidden="false" outlineLevel="0" max="1025" min="8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136</v>
      </c>
      <c r="B8" s="2"/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137</v>
      </c>
      <c r="C11" s="9" t="s">
        <v>12</v>
      </c>
      <c r="D11" s="10" t="n">
        <v>56921</v>
      </c>
      <c r="E11" s="11" t="s">
        <v>138</v>
      </c>
    </row>
    <row r="12" customFormat="false" ht="15" hidden="false" customHeight="false" outlineLevel="0" collapsed="false">
      <c r="A12" s="7"/>
      <c r="B12" s="8"/>
      <c r="C12" s="9" t="s">
        <v>12</v>
      </c>
      <c r="D12" s="10" t="n">
        <v>87160</v>
      </c>
      <c r="E12" s="11" t="s">
        <v>17</v>
      </c>
    </row>
    <row r="13" customFormat="false" ht="15" hidden="false" customHeight="false" outlineLevel="0" collapsed="false">
      <c r="A13" s="7"/>
      <c r="B13" s="8"/>
      <c r="C13" s="9" t="s">
        <v>12</v>
      </c>
      <c r="D13" s="10" t="n">
        <v>221703</v>
      </c>
      <c r="E13" s="11" t="s">
        <v>139</v>
      </c>
    </row>
    <row r="14" customFormat="false" ht="15" hidden="false" customHeight="false" outlineLevel="0" collapsed="false">
      <c r="A14" s="7"/>
      <c r="B14" s="8"/>
      <c r="C14" s="9" t="s">
        <v>12</v>
      </c>
      <c r="D14" s="10" t="n">
        <v>27195</v>
      </c>
      <c r="E14" s="11" t="s">
        <v>140</v>
      </c>
    </row>
    <row r="15" customFormat="false" ht="15" hidden="false" customHeight="false" outlineLevel="0" collapsed="false">
      <c r="A15" s="7"/>
      <c r="B15" s="8"/>
      <c r="C15" s="9" t="s">
        <v>12</v>
      </c>
      <c r="D15" s="10" t="n">
        <f aca="false">132974-444-8207</f>
        <v>124323</v>
      </c>
      <c r="E15" s="11" t="s">
        <v>140</v>
      </c>
    </row>
    <row r="16" customFormat="false" ht="15" hidden="false" customHeight="false" outlineLevel="0" collapsed="false">
      <c r="A16" s="7"/>
      <c r="B16" s="8"/>
      <c r="C16" s="9" t="s">
        <v>12</v>
      </c>
      <c r="D16" s="10" t="n">
        <v>55966</v>
      </c>
      <c r="E16" s="11" t="s">
        <v>140</v>
      </c>
    </row>
    <row r="17" customFormat="false" ht="15" hidden="false" customHeight="false" outlineLevel="0" collapsed="false">
      <c r="A17" s="7"/>
      <c r="B17" s="8"/>
      <c r="C17" s="9" t="s">
        <v>12</v>
      </c>
      <c r="D17" s="10" t="n">
        <v>90436</v>
      </c>
      <c r="E17" s="11" t="s">
        <v>140</v>
      </c>
    </row>
    <row r="18" customFormat="false" ht="15" hidden="false" customHeight="false" outlineLevel="0" collapsed="false">
      <c r="A18" s="7"/>
      <c r="B18" s="8"/>
      <c r="C18" s="9" t="s">
        <v>12</v>
      </c>
      <c r="D18" s="10" t="n">
        <f aca="false">205496-46081-37425</f>
        <v>121990</v>
      </c>
      <c r="E18" s="11" t="s">
        <v>140</v>
      </c>
    </row>
    <row r="19" customFormat="false" ht="15" hidden="false" customHeight="false" outlineLevel="0" collapsed="false">
      <c r="A19" s="7"/>
      <c r="B19" s="8"/>
      <c r="C19" s="9" t="s">
        <v>141</v>
      </c>
      <c r="D19" s="10" t="n">
        <v>246</v>
      </c>
      <c r="E19" s="11" t="s">
        <v>142</v>
      </c>
    </row>
    <row r="20" customFormat="false" ht="15" hidden="false" customHeight="false" outlineLevel="0" collapsed="false">
      <c r="A20" s="7"/>
      <c r="B20" s="8"/>
      <c r="C20" s="9" t="s">
        <v>141</v>
      </c>
      <c r="D20" s="10" t="n">
        <v>91</v>
      </c>
      <c r="E20" s="11" t="s">
        <v>139</v>
      </c>
    </row>
    <row r="21" customFormat="false" ht="15" hidden="false" customHeight="false" outlineLevel="0" collapsed="false">
      <c r="A21" s="7"/>
      <c r="B21" s="8"/>
      <c r="C21" s="9" t="s">
        <v>141</v>
      </c>
      <c r="D21" s="10" t="n">
        <v>27</v>
      </c>
      <c r="E21" s="11" t="s">
        <v>138</v>
      </c>
    </row>
    <row r="22" customFormat="false" ht="15" hidden="false" customHeight="false" outlineLevel="0" collapsed="false">
      <c r="A22" s="7"/>
      <c r="B22" s="8"/>
      <c r="C22" s="9" t="s">
        <v>143</v>
      </c>
      <c r="D22" s="10" t="n">
        <v>502</v>
      </c>
      <c r="E22" s="11" t="s">
        <v>138</v>
      </c>
    </row>
    <row r="23" customFormat="false" ht="15" hidden="false" customHeight="false" outlineLevel="0" collapsed="false">
      <c r="A23" s="7"/>
      <c r="B23" s="8"/>
      <c r="C23" s="9" t="s">
        <v>143</v>
      </c>
      <c r="D23" s="10" t="n">
        <v>1930</v>
      </c>
      <c r="E23" s="11" t="s">
        <v>139</v>
      </c>
    </row>
    <row r="24" customFormat="false" ht="15" hidden="false" customHeight="false" outlineLevel="0" collapsed="false">
      <c r="A24" s="7"/>
      <c r="B24" s="8"/>
      <c r="C24" s="9" t="s">
        <v>143</v>
      </c>
      <c r="D24" s="10" t="n">
        <v>746</v>
      </c>
      <c r="E24" s="11" t="s">
        <v>17</v>
      </c>
    </row>
    <row r="25" customFormat="false" ht="15" hidden="false" customHeight="false" outlineLevel="0" collapsed="false">
      <c r="A25" s="7"/>
      <c r="B25" s="8"/>
      <c r="C25" s="9" t="s">
        <v>143</v>
      </c>
      <c r="D25" s="10" t="n">
        <v>4519</v>
      </c>
      <c r="E25" s="11" t="s">
        <v>144</v>
      </c>
    </row>
    <row r="26" customFormat="false" ht="15" hidden="false" customHeight="false" outlineLevel="0" collapsed="false">
      <c r="A26" s="7"/>
      <c r="B26" s="8"/>
      <c r="C26" s="9" t="s">
        <v>145</v>
      </c>
      <c r="D26" s="10" t="n">
        <v>600</v>
      </c>
      <c r="E26" s="11" t="s">
        <v>146</v>
      </c>
    </row>
    <row r="27" customFormat="false" ht="15" hidden="false" customHeight="false" outlineLevel="0" collapsed="false">
      <c r="A27" s="7"/>
      <c r="B27" s="8"/>
      <c r="C27" s="9" t="s">
        <v>68</v>
      </c>
      <c r="D27" s="10" t="n">
        <v>461</v>
      </c>
      <c r="E27" s="11" t="s">
        <v>147</v>
      </c>
    </row>
    <row r="28" customFormat="false" ht="15" hidden="false" customHeight="false" outlineLevel="0" collapsed="false">
      <c r="A28" s="7"/>
      <c r="B28" s="8"/>
      <c r="C28" s="9" t="s">
        <v>68</v>
      </c>
      <c r="D28" s="10" t="n">
        <v>89</v>
      </c>
      <c r="E28" s="11" t="s">
        <v>147</v>
      </c>
    </row>
    <row r="29" customFormat="false" ht="15" hidden="false" customHeight="false" outlineLevel="0" collapsed="false">
      <c r="A29" s="7"/>
      <c r="B29" s="8"/>
      <c r="C29" s="9" t="s">
        <v>68</v>
      </c>
      <c r="D29" s="10" t="n">
        <v>1500</v>
      </c>
      <c r="E29" s="11" t="s">
        <v>147</v>
      </c>
    </row>
    <row r="30" customFormat="false" ht="15" hidden="false" customHeight="false" outlineLevel="0" collapsed="false">
      <c r="A30" s="7"/>
      <c r="B30" s="8"/>
      <c r="C30" s="9" t="s">
        <v>68</v>
      </c>
      <c r="D30" s="10" t="n">
        <v>980</v>
      </c>
      <c r="E30" s="11" t="s">
        <v>147</v>
      </c>
    </row>
    <row r="31" customFormat="false" ht="15" hidden="false" customHeight="false" outlineLevel="0" collapsed="false">
      <c r="A31" s="7"/>
      <c r="B31" s="8"/>
      <c r="C31" s="9" t="s">
        <v>68</v>
      </c>
      <c r="D31" s="10" t="n">
        <v>125</v>
      </c>
      <c r="E31" s="11" t="s">
        <v>147</v>
      </c>
    </row>
    <row r="32" customFormat="false" ht="15" hidden="false" customHeight="false" outlineLevel="0" collapsed="false">
      <c r="A32" s="7"/>
      <c r="B32" s="8"/>
      <c r="C32" s="9" t="s">
        <v>68</v>
      </c>
      <c r="D32" s="10" t="n">
        <v>60</v>
      </c>
      <c r="E32" s="11" t="s">
        <v>147</v>
      </c>
    </row>
    <row r="33" customFormat="false" ht="15" hidden="false" customHeight="false" outlineLevel="0" collapsed="false">
      <c r="A33" s="7"/>
      <c r="B33" s="8"/>
      <c r="C33" s="9" t="s">
        <v>68</v>
      </c>
      <c r="D33" s="10" t="n">
        <v>190</v>
      </c>
      <c r="E33" s="11" t="s">
        <v>147</v>
      </c>
    </row>
    <row r="34" customFormat="false" ht="15" hidden="false" customHeight="false" outlineLevel="0" collapsed="false">
      <c r="A34" s="7"/>
      <c r="B34" s="8"/>
      <c r="C34" s="9" t="s">
        <v>68</v>
      </c>
      <c r="D34" s="10" t="n">
        <v>510</v>
      </c>
      <c r="E34" s="11" t="s">
        <v>147</v>
      </c>
    </row>
    <row r="35" customFormat="false" ht="15" hidden="false" customHeight="false" outlineLevel="0" collapsed="false">
      <c r="A35" s="7"/>
      <c r="B35" s="8"/>
      <c r="C35" s="9" t="s">
        <v>68</v>
      </c>
      <c r="D35" s="10" t="n">
        <v>953</v>
      </c>
      <c r="E35" s="11" t="s">
        <v>148</v>
      </c>
    </row>
    <row r="36" customFormat="false" ht="15" hidden="false" customHeight="false" outlineLevel="0" collapsed="false">
      <c r="A36" s="7"/>
      <c r="B36" s="8"/>
      <c r="C36" s="9" t="s">
        <v>68</v>
      </c>
      <c r="D36" s="10" t="n">
        <v>100</v>
      </c>
      <c r="E36" s="11" t="s">
        <v>147</v>
      </c>
    </row>
    <row r="37" customFormat="false" ht="15" hidden="false" customHeight="false" outlineLevel="0" collapsed="false">
      <c r="A37" s="7"/>
      <c r="B37" s="8"/>
      <c r="C37" s="9" t="s">
        <v>149</v>
      </c>
      <c r="D37" s="10" t="n">
        <v>26</v>
      </c>
      <c r="E37" s="11" t="s">
        <v>150</v>
      </c>
    </row>
    <row r="38" customFormat="false" ht="15" hidden="false" customHeight="false" outlineLevel="0" collapsed="false">
      <c r="A38" s="4" t="s">
        <v>20</v>
      </c>
      <c r="B38" s="4"/>
      <c r="C38" s="13"/>
      <c r="D38" s="14" t="n">
        <f aca="false">SUM(D11:D37)</f>
        <v>799349</v>
      </c>
      <c r="E38" s="15"/>
    </row>
    <row r="39" customFormat="false" ht="15" hidden="false" customHeight="false" outlineLevel="0" collapsed="false">
      <c r="A39" s="12" t="s">
        <v>21</v>
      </c>
      <c r="B39" s="12"/>
      <c r="C39" s="9"/>
      <c r="D39" s="10" t="n">
        <v>46081</v>
      </c>
      <c r="E39" s="12" t="s">
        <v>151</v>
      </c>
      <c r="G39" s="1"/>
    </row>
    <row r="40" customFormat="false" ht="15" hidden="false" customHeight="false" outlineLevel="0" collapsed="false">
      <c r="A40" s="4" t="s">
        <v>23</v>
      </c>
      <c r="B40" s="4"/>
      <c r="C40" s="13"/>
      <c r="D40" s="14" t="n">
        <f aca="false">D39</f>
        <v>46081</v>
      </c>
      <c r="E40" s="4"/>
    </row>
    <row r="41" customFormat="false" ht="15" hidden="false" customHeight="false" outlineLevel="0" collapsed="false">
      <c r="A41" s="12" t="s">
        <v>24</v>
      </c>
      <c r="B41" s="12"/>
      <c r="C41" s="9" t="s">
        <v>12</v>
      </c>
      <c r="D41" s="10" t="n">
        <v>1689</v>
      </c>
      <c r="E41" s="12" t="s">
        <v>27</v>
      </c>
    </row>
    <row r="42" customFormat="false" ht="15" hidden="false" customHeight="false" outlineLevel="0" collapsed="false">
      <c r="A42" s="12"/>
      <c r="B42" s="12"/>
      <c r="C42" s="9" t="s">
        <v>12</v>
      </c>
      <c r="D42" s="10" t="n">
        <v>4216</v>
      </c>
      <c r="E42" s="12" t="s">
        <v>152</v>
      </c>
    </row>
    <row r="43" customFormat="false" ht="15" hidden="false" customHeight="false" outlineLevel="0" collapsed="false">
      <c r="A43" s="12"/>
      <c r="B43" s="12"/>
      <c r="C43" s="9" t="s">
        <v>12</v>
      </c>
      <c r="D43" s="10" t="n">
        <v>1093</v>
      </c>
      <c r="E43" s="12" t="s">
        <v>153</v>
      </c>
    </row>
    <row r="44" customFormat="false" ht="15" hidden="false" customHeight="false" outlineLevel="0" collapsed="false">
      <c r="A44" s="12"/>
      <c r="B44" s="12"/>
      <c r="C44" s="9" t="s">
        <v>68</v>
      </c>
      <c r="D44" s="10" t="n">
        <v>450</v>
      </c>
      <c r="E44" s="12" t="s">
        <v>147</v>
      </c>
    </row>
    <row r="45" customFormat="false" ht="15" hidden="false" customHeight="false" outlineLevel="0" collapsed="false">
      <c r="A45" s="12"/>
      <c r="B45" s="12"/>
      <c r="C45" s="9" t="s">
        <v>143</v>
      </c>
      <c r="D45" s="10" t="n">
        <v>9866</v>
      </c>
      <c r="E45" s="12" t="s">
        <v>29</v>
      </c>
    </row>
    <row r="46" customFormat="false" ht="15" hidden="false" customHeight="false" outlineLevel="0" collapsed="false">
      <c r="A46" s="4" t="s">
        <v>30</v>
      </c>
      <c r="B46" s="4"/>
      <c r="C46" s="13"/>
      <c r="D46" s="14" t="n">
        <f aca="false">SUM(D41:D45)</f>
        <v>17314</v>
      </c>
      <c r="E46" s="17"/>
    </row>
    <row r="47" customFormat="false" ht="15" hidden="false" customHeight="false" outlineLevel="0" collapsed="false">
      <c r="A47" s="12" t="s">
        <v>31</v>
      </c>
      <c r="B47" s="12"/>
      <c r="C47" s="9"/>
      <c r="D47" s="10"/>
      <c r="E47" s="12" t="s">
        <v>154</v>
      </c>
    </row>
    <row r="48" customFormat="false" ht="15" hidden="false" customHeight="false" outlineLevel="0" collapsed="false">
      <c r="A48" s="12"/>
      <c r="B48" s="12"/>
      <c r="C48" s="9"/>
      <c r="D48" s="10"/>
      <c r="E48" s="12" t="s">
        <v>155</v>
      </c>
    </row>
    <row r="49" customFormat="false" ht="15" hidden="false" customHeight="false" outlineLevel="0" collapsed="false">
      <c r="A49" s="12"/>
      <c r="B49" s="12"/>
      <c r="C49" s="9"/>
      <c r="D49" s="10"/>
      <c r="E49" s="12" t="s">
        <v>154</v>
      </c>
    </row>
    <row r="50" customFormat="false" ht="15" hidden="false" customHeight="false" outlineLevel="0" collapsed="false">
      <c r="A50" s="12"/>
      <c r="B50" s="12"/>
      <c r="C50" s="9"/>
      <c r="D50" s="10"/>
      <c r="E50" s="12" t="s">
        <v>154</v>
      </c>
    </row>
    <row r="51" customFormat="false" ht="15" hidden="false" customHeight="false" outlineLevel="0" collapsed="false">
      <c r="A51" s="4" t="s">
        <v>32</v>
      </c>
      <c r="B51" s="4"/>
      <c r="C51" s="13"/>
      <c r="D51" s="14" t="n">
        <f aca="false">SUM(D47:D50)</f>
        <v>0</v>
      </c>
      <c r="E51" s="17"/>
    </row>
    <row r="52" customFormat="false" ht="15" hidden="false" customHeight="false" outlineLevel="0" collapsed="false">
      <c r="A52" s="12" t="s">
        <v>33</v>
      </c>
      <c r="B52" s="12"/>
      <c r="C52" s="9"/>
      <c r="D52" s="10" t="n">
        <v>37425</v>
      </c>
      <c r="E52" s="12" t="s">
        <v>156</v>
      </c>
    </row>
    <row r="53" customFormat="false" ht="15" hidden="false" customHeight="false" outlineLevel="0" collapsed="false">
      <c r="A53" s="4" t="s">
        <v>35</v>
      </c>
      <c r="B53" s="4"/>
      <c r="C53" s="13"/>
      <c r="D53" s="14" t="n">
        <f aca="false">D52</f>
        <v>37425</v>
      </c>
      <c r="E53" s="4"/>
    </row>
    <row r="54" customFormat="false" ht="15" hidden="false" customHeight="false" outlineLevel="0" collapsed="false">
      <c r="A54" s="12" t="s">
        <v>36</v>
      </c>
      <c r="B54" s="12"/>
      <c r="C54" s="9" t="s">
        <v>12</v>
      </c>
      <c r="D54" s="18" t="n">
        <v>19905</v>
      </c>
      <c r="E54" s="19" t="s">
        <v>157</v>
      </c>
    </row>
    <row r="55" customFormat="false" ht="15" hidden="false" customHeight="false" outlineLevel="0" collapsed="false">
      <c r="A55" s="7"/>
      <c r="B55" s="8"/>
      <c r="C55" s="9" t="s">
        <v>12</v>
      </c>
      <c r="D55" s="10" t="n">
        <v>8</v>
      </c>
      <c r="E55" s="19" t="s">
        <v>157</v>
      </c>
      <c r="F55" s="1"/>
    </row>
    <row r="56" customFormat="false" ht="15" hidden="false" customHeight="false" outlineLevel="0" collapsed="false">
      <c r="A56" s="7"/>
      <c r="B56" s="8"/>
      <c r="C56" s="9" t="s">
        <v>12</v>
      </c>
      <c r="D56" s="10" t="n">
        <v>8207</v>
      </c>
      <c r="E56" s="19" t="s">
        <v>158</v>
      </c>
      <c r="F56" s="1"/>
    </row>
    <row r="57" customFormat="false" ht="15" hidden="false" customHeight="false" outlineLevel="0" collapsed="false">
      <c r="A57" s="7"/>
      <c r="B57" s="8"/>
      <c r="C57" s="9" t="s">
        <v>143</v>
      </c>
      <c r="D57" s="10" t="n">
        <v>300</v>
      </c>
      <c r="E57" s="19" t="s">
        <v>157</v>
      </c>
      <c r="F57" s="1"/>
    </row>
    <row r="58" customFormat="false" ht="15" hidden="false" customHeight="false" outlineLevel="0" collapsed="false">
      <c r="A58" s="4" t="s">
        <v>39</v>
      </c>
      <c r="B58" s="4"/>
      <c r="C58" s="13"/>
      <c r="D58" s="14" t="n">
        <f aca="false">SUM(D54:D57)</f>
        <v>28420</v>
      </c>
      <c r="E58" s="17"/>
    </row>
    <row r="59" customFormat="false" ht="15" hidden="false" customHeight="false" outlineLevel="0" collapsed="false">
      <c r="A59" s="17" t="s">
        <v>40</v>
      </c>
      <c r="B59" s="17"/>
      <c r="C59" s="17"/>
      <c r="D59" s="20" t="n">
        <v>444</v>
      </c>
      <c r="E59" s="17" t="s">
        <v>159</v>
      </c>
    </row>
    <row r="60" customFormat="false" ht="15" hidden="false" customHeight="false" outlineLevel="0" collapsed="false">
      <c r="A60" s="17" t="s">
        <v>42</v>
      </c>
      <c r="B60" s="17"/>
      <c r="C60" s="17"/>
      <c r="D60" s="21" t="n">
        <f aca="false">D59</f>
        <v>444</v>
      </c>
      <c r="E60" s="17"/>
    </row>
    <row r="61" customFormat="false" ht="15" hidden="false" customHeight="false" outlineLevel="0" collapsed="false">
      <c r="D61" s="3" t="n">
        <f aca="false">D38+D40+D46+D51+D53+D58+D60</f>
        <v>929033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7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selection pane="topLeft" activeCell="D96" activeCellId="0" sqref="D96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34" width="13.57"/>
    <col collapsed="false" customWidth="true" hidden="false" outlineLevel="0" max="5" min="5" style="0" width="94.29"/>
    <col collapsed="false" customWidth="true" hidden="false" outlineLevel="0" max="6" min="6" style="0" width="10.12"/>
    <col collapsed="false" customWidth="true" hidden="false" outlineLevel="0" max="8" min="7" style="0" width="9.13"/>
    <col collapsed="false" customWidth="true" hidden="false" outlineLevel="0" max="9" min="9" style="0" width="11.71"/>
    <col collapsed="false" customWidth="true" hidden="false" outlineLevel="0" max="10" min="10" style="1" width="11.71"/>
    <col collapsed="false" customWidth="true" hidden="false" outlineLevel="0" max="1025" min="11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5"/>
    </row>
    <row r="2" customFormat="false" ht="15" hidden="false" customHeight="false" outlineLevel="0" collapsed="false">
      <c r="A2" s="2" t="s">
        <v>1</v>
      </c>
      <c r="B2" s="2"/>
      <c r="C2" s="2"/>
      <c r="D2" s="35"/>
    </row>
    <row r="3" customFormat="false" ht="15" hidden="false" customHeight="false" outlineLevel="0" collapsed="false">
      <c r="A3" s="2"/>
      <c r="B3" s="2"/>
      <c r="C3" s="2"/>
      <c r="D3" s="35"/>
    </row>
    <row r="4" customFormat="false" ht="15" hidden="false" customHeight="false" outlineLevel="0" collapsed="false">
      <c r="A4" s="2" t="s">
        <v>2</v>
      </c>
      <c r="B4" s="2"/>
      <c r="C4" s="2"/>
      <c r="D4" s="35"/>
    </row>
    <row r="5" customFormat="false" ht="15" hidden="false" customHeight="false" outlineLevel="0" collapsed="false">
      <c r="A5" s="2" t="s">
        <v>43</v>
      </c>
      <c r="B5" s="2"/>
      <c r="C5" s="2"/>
      <c r="D5" s="35"/>
    </row>
    <row r="6" customFormat="false" ht="15" hidden="false" customHeight="false" outlineLevel="0" collapsed="false">
      <c r="A6" s="2"/>
      <c r="B6" s="2"/>
      <c r="C6" s="2"/>
      <c r="D6" s="35"/>
    </row>
    <row r="7" customFormat="false" ht="15" hidden="false" customHeight="false" outlineLevel="0" collapsed="false">
      <c r="A7" s="2"/>
      <c r="B7" s="2"/>
      <c r="C7" s="2"/>
      <c r="D7" s="35"/>
    </row>
    <row r="8" customFormat="false" ht="15" hidden="false" customHeight="false" outlineLevel="0" collapsed="false">
      <c r="A8" s="2" t="s">
        <v>160</v>
      </c>
      <c r="B8" s="2"/>
      <c r="C8" s="2"/>
      <c r="D8" s="3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36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8" t="s">
        <v>137</v>
      </c>
      <c r="C11" s="9" t="s">
        <v>161</v>
      </c>
      <c r="D11" s="37" t="n">
        <v>980.08</v>
      </c>
      <c r="E11" s="12" t="s">
        <v>162</v>
      </c>
    </row>
    <row r="12" customFormat="false" ht="15" hidden="false" customHeight="false" outlineLevel="0" collapsed="false">
      <c r="A12" s="23" t="s">
        <v>48</v>
      </c>
      <c r="B12" s="5"/>
      <c r="C12" s="5"/>
      <c r="D12" s="38" t="n">
        <f aca="false">SUM(D11:D11)</f>
        <v>980.08</v>
      </c>
      <c r="E12" s="4"/>
    </row>
    <row r="13" customFormat="false" ht="15" hidden="false" customHeight="false" outlineLevel="0" collapsed="false">
      <c r="A13" s="7" t="s">
        <v>163</v>
      </c>
      <c r="B13" s="5"/>
      <c r="C13" s="22" t="n">
        <v>1</v>
      </c>
      <c r="D13" s="39" t="n">
        <v>48.25</v>
      </c>
      <c r="E13" s="12" t="s">
        <v>164</v>
      </c>
    </row>
    <row r="14" customFormat="false" ht="15" hidden="false" customHeight="false" outlineLevel="0" collapsed="false">
      <c r="A14" s="7"/>
      <c r="B14" s="5"/>
      <c r="C14" s="22" t="n">
        <v>8</v>
      </c>
      <c r="D14" s="39" t="n">
        <v>366.82</v>
      </c>
      <c r="E14" s="12" t="s">
        <v>165</v>
      </c>
    </row>
    <row r="15" customFormat="false" ht="15" hidden="false" customHeight="false" outlineLevel="0" collapsed="false">
      <c r="A15" s="7"/>
      <c r="B15" s="5"/>
      <c r="C15" s="22" t="n">
        <v>22</v>
      </c>
      <c r="D15" s="39" t="n">
        <v>27.51</v>
      </c>
      <c r="E15" s="12" t="s">
        <v>166</v>
      </c>
    </row>
    <row r="16" customFormat="false" ht="15" hidden="false" customHeight="false" outlineLevel="0" collapsed="false">
      <c r="A16" s="23" t="s">
        <v>167</v>
      </c>
      <c r="B16" s="5"/>
      <c r="C16" s="5"/>
      <c r="D16" s="38" t="n">
        <f aca="false">SUM(D13:D15)</f>
        <v>442.58</v>
      </c>
      <c r="E16" s="4"/>
    </row>
    <row r="17" customFormat="false" ht="15" hidden="false" customHeight="false" outlineLevel="0" collapsed="false">
      <c r="A17" s="7" t="s">
        <v>49</v>
      </c>
      <c r="B17" s="8"/>
      <c r="C17" s="9" t="s">
        <v>168</v>
      </c>
      <c r="D17" s="39" t="n">
        <v>687.03</v>
      </c>
      <c r="E17" s="12" t="s">
        <v>169</v>
      </c>
    </row>
    <row r="18" customFormat="false" ht="15" hidden="false" customHeight="false" outlineLevel="0" collapsed="false">
      <c r="A18" s="7"/>
      <c r="B18" s="8"/>
      <c r="C18" s="9"/>
      <c r="D18" s="39"/>
      <c r="E18" s="12"/>
    </row>
    <row r="19" customFormat="false" ht="15" hidden="false" customHeight="false" outlineLevel="0" collapsed="false">
      <c r="A19" s="23" t="s">
        <v>53</v>
      </c>
      <c r="B19" s="5"/>
      <c r="C19" s="24"/>
      <c r="D19" s="38" t="n">
        <f aca="false">SUM(D17:D18)</f>
        <v>687.03</v>
      </c>
      <c r="E19" s="4"/>
    </row>
    <row r="20" customFormat="false" ht="15" hidden="false" customHeight="false" outlineLevel="0" collapsed="false">
      <c r="A20" s="7" t="s">
        <v>54</v>
      </c>
      <c r="B20" s="8"/>
      <c r="C20" s="9" t="s">
        <v>168</v>
      </c>
      <c r="D20" s="39" t="n">
        <v>1025.23</v>
      </c>
      <c r="E20" s="12" t="s">
        <v>170</v>
      </c>
    </row>
    <row r="21" customFormat="false" ht="15" hidden="false" customHeight="false" outlineLevel="0" collapsed="false">
      <c r="A21" s="7"/>
      <c r="B21" s="8"/>
      <c r="C21" s="9"/>
      <c r="D21" s="39"/>
      <c r="E21" s="12"/>
    </row>
    <row r="22" customFormat="false" ht="15" hidden="false" customHeight="false" outlineLevel="0" collapsed="false">
      <c r="A22" s="23" t="s">
        <v>57</v>
      </c>
      <c r="B22" s="5"/>
      <c r="C22" s="24"/>
      <c r="D22" s="38" t="n">
        <f aca="false">SUM(D20:D21)</f>
        <v>1025.23</v>
      </c>
      <c r="E22" s="4"/>
    </row>
    <row r="23" customFormat="false" ht="15" hidden="false" customHeight="false" outlineLevel="0" collapsed="false">
      <c r="A23" s="7" t="s">
        <v>58</v>
      </c>
      <c r="B23" s="12"/>
      <c r="C23" s="9" t="s">
        <v>98</v>
      </c>
      <c r="D23" s="39" t="n">
        <v>5608.79</v>
      </c>
      <c r="E23" s="12" t="s">
        <v>171</v>
      </c>
    </row>
    <row r="24" customFormat="false" ht="15" hidden="false" customHeight="false" outlineLevel="0" collapsed="false">
      <c r="A24" s="7"/>
      <c r="B24" s="9"/>
      <c r="C24" s="10"/>
      <c r="D24" s="40"/>
    </row>
    <row r="25" customFormat="false" ht="15" hidden="false" customHeight="false" outlineLevel="0" collapsed="false">
      <c r="A25" s="23" t="s">
        <v>60</v>
      </c>
      <c r="B25" s="4"/>
      <c r="C25" s="25"/>
      <c r="D25" s="38" t="n">
        <f aca="false">SUM(D23)</f>
        <v>5608.79</v>
      </c>
      <c r="E25" s="4"/>
    </row>
    <row r="26" customFormat="false" ht="15" hidden="false" customHeight="false" outlineLevel="0" collapsed="false">
      <c r="A26" s="7" t="s">
        <v>61</v>
      </c>
      <c r="B26" s="12"/>
      <c r="C26" s="9"/>
      <c r="D26" s="39"/>
      <c r="E26" s="12"/>
    </row>
    <row r="27" customFormat="false" ht="15" hidden="false" customHeight="false" outlineLevel="0" collapsed="false">
      <c r="A27" s="23" t="s">
        <v>63</v>
      </c>
      <c r="B27" s="4"/>
      <c r="C27" s="25"/>
      <c r="D27" s="38" t="n">
        <f aca="false">SUM(D26)</f>
        <v>0</v>
      </c>
      <c r="E27" s="4"/>
    </row>
    <row r="28" customFormat="false" ht="15" hidden="false" customHeight="false" outlineLevel="0" collapsed="false">
      <c r="A28" s="7" t="s">
        <v>64</v>
      </c>
      <c r="B28" s="12"/>
      <c r="C28" s="9" t="s">
        <v>168</v>
      </c>
      <c r="D28" s="41" t="n">
        <v>17.8</v>
      </c>
      <c r="E28" s="12" t="s">
        <v>172</v>
      </c>
    </row>
    <row r="29" customFormat="false" ht="15" hidden="false" customHeight="false" outlineLevel="0" collapsed="false">
      <c r="A29" s="7"/>
      <c r="B29" s="12"/>
      <c r="C29" s="9" t="s">
        <v>145</v>
      </c>
      <c r="D29" s="41" t="n">
        <v>41.66</v>
      </c>
      <c r="E29" s="12" t="s">
        <v>173</v>
      </c>
    </row>
    <row r="30" customFormat="false" ht="15" hidden="false" customHeight="false" outlineLevel="0" collapsed="false">
      <c r="A30" s="7"/>
      <c r="B30" s="12"/>
      <c r="C30" s="9" t="s">
        <v>98</v>
      </c>
      <c r="D30" s="41" t="n">
        <v>1765.73</v>
      </c>
      <c r="E30" s="12" t="s">
        <v>172</v>
      </c>
    </row>
    <row r="31" customFormat="false" ht="15" hidden="false" customHeight="false" outlineLevel="0" collapsed="false">
      <c r="A31" s="7"/>
      <c r="B31" s="12"/>
      <c r="C31" s="9" t="s">
        <v>98</v>
      </c>
      <c r="D31" s="41" t="n">
        <v>57.13</v>
      </c>
      <c r="E31" s="12" t="s">
        <v>173</v>
      </c>
    </row>
    <row r="32" customFormat="false" ht="15" hidden="false" customHeight="false" outlineLevel="0" collapsed="false">
      <c r="A32" s="7"/>
      <c r="B32" s="12"/>
      <c r="C32" s="9" t="s">
        <v>143</v>
      </c>
      <c r="D32" s="41" t="n">
        <v>3980.28</v>
      </c>
      <c r="E32" s="12" t="s">
        <v>174</v>
      </c>
    </row>
    <row r="33" customFormat="false" ht="15" hidden="false" customHeight="false" outlineLevel="0" collapsed="false">
      <c r="A33" s="7"/>
      <c r="B33" s="12"/>
      <c r="C33" s="9" t="s">
        <v>143</v>
      </c>
      <c r="D33" s="39" t="n">
        <v>4706.3</v>
      </c>
      <c r="E33" s="16" t="s">
        <v>175</v>
      </c>
    </row>
    <row r="34" customFormat="false" ht="15" hidden="false" customHeight="false" outlineLevel="0" collapsed="false">
      <c r="A34" s="4" t="s">
        <v>71</v>
      </c>
      <c r="B34" s="4"/>
      <c r="C34" s="13"/>
      <c r="D34" s="38" t="n">
        <f aca="false">SUM(D28:D33)</f>
        <v>10568.9</v>
      </c>
      <c r="E34" s="12"/>
    </row>
    <row r="35" customFormat="false" ht="15" hidden="false" customHeight="false" outlineLevel="0" collapsed="false">
      <c r="A35" s="12" t="s">
        <v>72</v>
      </c>
      <c r="B35" s="12"/>
      <c r="C35" s="9" t="s">
        <v>168</v>
      </c>
      <c r="D35" s="39" t="n">
        <v>40</v>
      </c>
      <c r="E35" s="12" t="s">
        <v>176</v>
      </c>
    </row>
    <row r="36" customFormat="false" ht="15" hidden="false" customHeight="false" outlineLevel="0" collapsed="false">
      <c r="A36" s="12"/>
      <c r="B36" s="12"/>
      <c r="C36" s="9" t="s">
        <v>177</v>
      </c>
      <c r="D36" s="39" t="n">
        <v>120</v>
      </c>
      <c r="E36" s="12" t="s">
        <v>178</v>
      </c>
    </row>
    <row r="37" customFormat="false" ht="15" hidden="false" customHeight="false" outlineLevel="0" collapsed="false">
      <c r="A37" s="12"/>
      <c r="B37" s="12"/>
      <c r="C37" s="9" t="s">
        <v>98</v>
      </c>
      <c r="D37" s="39" t="n">
        <v>265.49</v>
      </c>
      <c r="E37" s="12" t="s">
        <v>179</v>
      </c>
      <c r="F37" s="1"/>
    </row>
    <row r="38" customFormat="false" ht="15" hidden="false" customHeight="false" outlineLevel="0" collapsed="false">
      <c r="A38" s="12"/>
      <c r="B38" s="12"/>
      <c r="C38" s="9" t="s">
        <v>98</v>
      </c>
      <c r="D38" s="39" t="n">
        <v>7173.37</v>
      </c>
      <c r="E38" s="12" t="s">
        <v>180</v>
      </c>
    </row>
    <row r="39" customFormat="false" ht="15" hidden="false" customHeight="false" outlineLevel="0" collapsed="false">
      <c r="A39" s="4" t="s">
        <v>78</v>
      </c>
      <c r="B39" s="4"/>
      <c r="C39" s="13"/>
      <c r="D39" s="38" t="n">
        <f aca="false">SUM(D35:D38)</f>
        <v>7598.86</v>
      </c>
      <c r="E39" s="4"/>
    </row>
    <row r="40" customFormat="false" ht="15" hidden="false" customHeight="false" outlineLevel="0" collapsed="false">
      <c r="A40" s="12" t="s">
        <v>79</v>
      </c>
      <c r="B40" s="12"/>
      <c r="C40" s="9" t="s">
        <v>181</v>
      </c>
      <c r="D40" s="39" t="n">
        <v>410.22</v>
      </c>
      <c r="E40" s="12" t="s">
        <v>182</v>
      </c>
    </row>
    <row r="41" customFormat="false" ht="15" hidden="false" customHeight="false" outlineLevel="0" collapsed="false">
      <c r="A41" s="12"/>
      <c r="B41" s="12"/>
      <c r="C41" s="9" t="s">
        <v>181</v>
      </c>
      <c r="D41" s="39" t="n">
        <v>1904</v>
      </c>
      <c r="E41" s="12" t="s">
        <v>183</v>
      </c>
    </row>
    <row r="42" customFormat="false" ht="15" hidden="false" customHeight="false" outlineLevel="0" collapsed="false">
      <c r="A42" s="12"/>
      <c r="B42" s="12"/>
      <c r="C42" s="9" t="s">
        <v>181</v>
      </c>
      <c r="D42" s="39" t="n">
        <v>121.33</v>
      </c>
      <c r="E42" s="12" t="s">
        <v>184</v>
      </c>
    </row>
    <row r="43" customFormat="false" ht="15" hidden="false" customHeight="false" outlineLevel="0" collapsed="false">
      <c r="A43" s="12"/>
      <c r="B43" s="12"/>
      <c r="C43" s="9" t="s">
        <v>181</v>
      </c>
      <c r="D43" s="39" t="n">
        <v>3</v>
      </c>
      <c r="E43" s="12" t="s">
        <v>185</v>
      </c>
    </row>
    <row r="44" customFormat="false" ht="15" hidden="false" customHeight="false" outlineLevel="0" collapsed="false">
      <c r="A44" s="12"/>
      <c r="B44" s="12"/>
      <c r="C44" s="9" t="s">
        <v>181</v>
      </c>
      <c r="D44" s="39" t="n">
        <v>412</v>
      </c>
      <c r="E44" s="12" t="s">
        <v>186</v>
      </c>
    </row>
    <row r="45" customFormat="false" ht="15" hidden="false" customHeight="false" outlineLevel="0" collapsed="false">
      <c r="A45" s="12"/>
      <c r="B45" s="12"/>
      <c r="C45" s="9" t="s">
        <v>181</v>
      </c>
      <c r="D45" s="39" t="n">
        <v>8</v>
      </c>
      <c r="E45" s="12" t="s">
        <v>187</v>
      </c>
    </row>
    <row r="46" customFormat="false" ht="15" hidden="false" customHeight="false" outlineLevel="0" collapsed="false">
      <c r="A46" s="12"/>
      <c r="B46" s="12"/>
      <c r="C46" s="9" t="s">
        <v>181</v>
      </c>
      <c r="D46" s="39" t="n">
        <v>3635</v>
      </c>
      <c r="E46" s="12" t="s">
        <v>92</v>
      </c>
    </row>
    <row r="47" customFormat="false" ht="15" hidden="false" customHeight="false" outlineLevel="0" collapsed="false">
      <c r="A47" s="12"/>
      <c r="B47" s="12"/>
      <c r="C47" s="9" t="s">
        <v>181</v>
      </c>
      <c r="D47" s="39" t="n">
        <v>12.7</v>
      </c>
      <c r="E47" s="12" t="s">
        <v>188</v>
      </c>
    </row>
    <row r="48" customFormat="false" ht="15" hidden="false" customHeight="false" outlineLevel="0" collapsed="false">
      <c r="A48" s="12"/>
      <c r="B48" s="12"/>
      <c r="C48" s="9" t="s">
        <v>181</v>
      </c>
      <c r="D48" s="39" t="n">
        <v>3.04</v>
      </c>
      <c r="E48" s="12" t="s">
        <v>188</v>
      </c>
    </row>
    <row r="49" customFormat="false" ht="15" hidden="false" customHeight="false" outlineLevel="0" collapsed="false">
      <c r="A49" s="12"/>
      <c r="B49" s="12"/>
      <c r="C49" s="9" t="s">
        <v>181</v>
      </c>
      <c r="D49" s="39" t="n">
        <v>129.52</v>
      </c>
      <c r="E49" s="12" t="s">
        <v>188</v>
      </c>
    </row>
    <row r="50" customFormat="false" ht="15" hidden="false" customHeight="false" outlineLevel="0" collapsed="false">
      <c r="A50" s="12"/>
      <c r="B50" s="12"/>
      <c r="C50" s="9" t="s">
        <v>181</v>
      </c>
      <c r="D50" s="39" t="n">
        <v>1022.48</v>
      </c>
      <c r="E50" s="12" t="s">
        <v>189</v>
      </c>
    </row>
    <row r="51" customFormat="false" ht="15" hidden="false" customHeight="false" outlineLevel="0" collapsed="false">
      <c r="A51" s="12"/>
      <c r="B51" s="12"/>
      <c r="C51" s="9" t="s">
        <v>98</v>
      </c>
      <c r="D51" s="39" t="n">
        <v>1249.5</v>
      </c>
      <c r="E51" s="12" t="s">
        <v>190</v>
      </c>
    </row>
    <row r="52" customFormat="false" ht="15" hidden="false" customHeight="false" outlineLevel="0" collapsed="false">
      <c r="A52" s="12"/>
      <c r="B52" s="12"/>
      <c r="C52" s="9" t="s">
        <v>98</v>
      </c>
      <c r="D52" s="39" t="n">
        <v>5593</v>
      </c>
      <c r="E52" s="12" t="s">
        <v>191</v>
      </c>
    </row>
    <row r="53" customFormat="false" ht="15" hidden="false" customHeight="false" outlineLevel="0" collapsed="false">
      <c r="A53" s="12"/>
      <c r="B53" s="12"/>
      <c r="C53" s="9" t="s">
        <v>161</v>
      </c>
      <c r="D53" s="39" t="n">
        <v>13482.7</v>
      </c>
      <c r="E53" s="12" t="s">
        <v>192</v>
      </c>
    </row>
    <row r="54" customFormat="false" ht="15" hidden="false" customHeight="false" outlineLevel="0" collapsed="false">
      <c r="A54" s="12"/>
      <c r="B54" s="12"/>
      <c r="C54" s="9" t="s">
        <v>161</v>
      </c>
      <c r="D54" s="39" t="n">
        <v>13328</v>
      </c>
      <c r="E54" s="12" t="s">
        <v>193</v>
      </c>
    </row>
    <row r="55" customFormat="false" ht="15" hidden="false" customHeight="false" outlineLevel="0" collapsed="false">
      <c r="A55" s="12"/>
      <c r="B55" s="12"/>
      <c r="C55" s="9" t="s">
        <v>161</v>
      </c>
      <c r="D55" s="39" t="n">
        <v>476</v>
      </c>
      <c r="E55" s="12" t="s">
        <v>194</v>
      </c>
    </row>
    <row r="56" customFormat="false" ht="15" hidden="false" customHeight="false" outlineLevel="0" collapsed="false">
      <c r="A56" s="12"/>
      <c r="B56" s="12"/>
      <c r="C56" s="9" t="s">
        <v>161</v>
      </c>
      <c r="D56" s="39" t="n">
        <v>17.66</v>
      </c>
      <c r="E56" s="12" t="s">
        <v>195</v>
      </c>
    </row>
    <row r="57" customFormat="false" ht="15" hidden="false" customHeight="false" outlineLevel="0" collapsed="false">
      <c r="A57" s="12"/>
      <c r="B57" s="12"/>
      <c r="C57" s="9" t="s">
        <v>161</v>
      </c>
      <c r="D57" s="39" t="n">
        <v>183.67</v>
      </c>
      <c r="E57" s="12" t="s">
        <v>196</v>
      </c>
    </row>
    <row r="58" customFormat="false" ht="15" hidden="false" customHeight="false" outlineLevel="0" collapsed="false">
      <c r="C58" s="9" t="s">
        <v>161</v>
      </c>
      <c r="D58" s="39" t="n">
        <v>354.36</v>
      </c>
      <c r="E58" s="12" t="s">
        <v>197</v>
      </c>
    </row>
    <row r="59" customFormat="false" ht="15" hidden="false" customHeight="false" outlineLevel="0" collapsed="false">
      <c r="A59" s="12"/>
      <c r="B59" s="12"/>
      <c r="C59" s="9" t="s">
        <v>161</v>
      </c>
      <c r="D59" s="39" t="n">
        <v>17.24</v>
      </c>
      <c r="E59" s="12" t="s">
        <v>197</v>
      </c>
    </row>
    <row r="60" customFormat="false" ht="15" hidden="false" customHeight="false" outlineLevel="0" collapsed="false">
      <c r="A60" s="12"/>
      <c r="B60" s="12"/>
      <c r="C60" s="9" t="s">
        <v>161</v>
      </c>
      <c r="D60" s="39" t="n">
        <v>7.39</v>
      </c>
      <c r="E60" s="12" t="s">
        <v>197</v>
      </c>
    </row>
    <row r="61" customFormat="false" ht="15" hidden="false" customHeight="false" outlineLevel="0" collapsed="false">
      <c r="A61" s="12"/>
      <c r="B61" s="12"/>
      <c r="C61" s="9" t="s">
        <v>161</v>
      </c>
      <c r="D61" s="39" t="n">
        <v>87.53</v>
      </c>
      <c r="E61" s="16" t="s">
        <v>198</v>
      </c>
    </row>
    <row r="62" customFormat="false" ht="15" hidden="false" customHeight="false" outlineLevel="0" collapsed="false">
      <c r="A62" s="12"/>
      <c r="B62" s="12"/>
      <c r="C62" s="9" t="s">
        <v>161</v>
      </c>
      <c r="D62" s="39" t="n">
        <v>242.48</v>
      </c>
      <c r="E62" s="16" t="s">
        <v>198</v>
      </c>
    </row>
    <row r="63" customFormat="false" ht="15" hidden="false" customHeight="false" outlineLevel="0" collapsed="false">
      <c r="A63" s="12"/>
      <c r="B63" s="12"/>
      <c r="C63" s="9" t="s">
        <v>143</v>
      </c>
      <c r="D63" s="39" t="n">
        <v>714</v>
      </c>
      <c r="E63" s="12" t="s">
        <v>194</v>
      </c>
    </row>
    <row r="64" customFormat="false" ht="15" hidden="false" customHeight="false" outlineLevel="0" collapsed="false">
      <c r="A64" s="12"/>
      <c r="B64" s="12"/>
      <c r="C64" s="9" t="s">
        <v>143</v>
      </c>
      <c r="D64" s="39" t="n">
        <v>1190</v>
      </c>
      <c r="E64" s="17" t="s">
        <v>199</v>
      </c>
    </row>
    <row r="65" customFormat="false" ht="15" hidden="false" customHeight="false" outlineLevel="0" collapsed="false">
      <c r="A65" s="12"/>
      <c r="B65" s="12"/>
      <c r="C65" s="9" t="s">
        <v>143</v>
      </c>
      <c r="D65" s="39" t="n">
        <v>77</v>
      </c>
      <c r="E65" s="12" t="s">
        <v>200</v>
      </c>
    </row>
    <row r="66" customFormat="false" ht="15" hidden="false" customHeight="false" outlineLevel="0" collapsed="false">
      <c r="A66" s="12"/>
      <c r="B66" s="12"/>
      <c r="C66" s="9" t="s">
        <v>143</v>
      </c>
      <c r="D66" s="39" t="n">
        <v>5</v>
      </c>
      <c r="E66" s="12" t="s">
        <v>200</v>
      </c>
    </row>
    <row r="67" customFormat="false" ht="15" hidden="false" customHeight="false" outlineLevel="0" collapsed="false">
      <c r="A67" s="12"/>
      <c r="B67" s="12"/>
      <c r="C67" s="9" t="s">
        <v>143</v>
      </c>
      <c r="D67" s="39" t="n">
        <v>240.81</v>
      </c>
      <c r="E67" s="12" t="s">
        <v>188</v>
      </c>
    </row>
    <row r="68" customFormat="false" ht="15" hidden="false" customHeight="false" outlineLevel="0" collapsed="false">
      <c r="A68" s="4" t="s">
        <v>95</v>
      </c>
      <c r="B68" s="12"/>
      <c r="C68" s="9"/>
      <c r="D68" s="42" t="n">
        <f aca="false">SUM(D40:D67)</f>
        <v>44927.63</v>
      </c>
      <c r="E68" s="12"/>
    </row>
    <row r="69" customFormat="false" ht="15" hidden="false" customHeight="false" outlineLevel="0" collapsed="false">
      <c r="A69" s="4"/>
      <c r="B69" s="12"/>
      <c r="C69" s="9"/>
      <c r="D69" s="42"/>
      <c r="E69" s="12"/>
    </row>
    <row r="70" customFormat="false" ht="15" hidden="false" customHeight="false" outlineLevel="0" collapsed="false">
      <c r="A70" s="43" t="s">
        <v>201</v>
      </c>
      <c r="B70" s="12"/>
      <c r="C70" s="9" t="s">
        <v>181</v>
      </c>
      <c r="D70" s="39" t="n">
        <v>3706</v>
      </c>
      <c r="E70" s="12" t="s">
        <v>202</v>
      </c>
    </row>
    <row r="71" customFormat="false" ht="15" hidden="false" customHeight="false" outlineLevel="0" collapsed="false">
      <c r="A71" s="4" t="s">
        <v>203</v>
      </c>
      <c r="B71" s="12"/>
      <c r="C71" s="9"/>
      <c r="D71" s="42" t="n">
        <f aca="false">SUM(D70:D70)</f>
        <v>3706</v>
      </c>
      <c r="E71" s="12"/>
    </row>
    <row r="72" customFormat="false" ht="15" hidden="false" customHeight="false" outlineLevel="0" collapsed="false">
      <c r="A72" s="4"/>
      <c r="B72" s="12"/>
      <c r="C72" s="9"/>
      <c r="D72" s="42"/>
      <c r="E72" s="12"/>
    </row>
    <row r="73" customFormat="false" ht="15" hidden="false" customHeight="false" outlineLevel="0" collapsed="false">
      <c r="A73" s="44" t="s">
        <v>204</v>
      </c>
      <c r="B73" s="12"/>
      <c r="C73" s="9" t="s">
        <v>145</v>
      </c>
      <c r="D73" s="45" t="n">
        <v>1549.9</v>
      </c>
      <c r="E73" s="12" t="s">
        <v>205</v>
      </c>
    </row>
    <row r="74" customFormat="false" ht="15" hidden="false" customHeight="false" outlineLevel="0" collapsed="false">
      <c r="A74" s="44"/>
      <c r="B74" s="12"/>
      <c r="C74" s="9" t="s">
        <v>177</v>
      </c>
      <c r="D74" s="45" t="n">
        <v>770</v>
      </c>
      <c r="E74" s="12" t="s">
        <v>206</v>
      </c>
    </row>
    <row r="75" customFormat="false" ht="15" hidden="false" customHeight="false" outlineLevel="0" collapsed="false">
      <c r="A75" s="44"/>
      <c r="B75" s="12"/>
      <c r="C75" s="9" t="s">
        <v>207</v>
      </c>
      <c r="D75" s="45" t="n">
        <v>2829.98</v>
      </c>
      <c r="E75" s="12" t="s">
        <v>208</v>
      </c>
    </row>
    <row r="76" customFormat="false" ht="15" hidden="false" customHeight="false" outlineLevel="0" collapsed="false">
      <c r="A76" s="44"/>
      <c r="B76" s="12"/>
      <c r="C76" s="9" t="s">
        <v>98</v>
      </c>
      <c r="D76" s="45" t="n">
        <v>557.9</v>
      </c>
      <c r="E76" s="12" t="s">
        <v>209</v>
      </c>
    </row>
    <row r="77" customFormat="false" ht="15" hidden="false" customHeight="false" outlineLevel="0" collapsed="false">
      <c r="A77" s="4" t="s">
        <v>210</v>
      </c>
      <c r="B77" s="12"/>
      <c r="C77" s="9"/>
      <c r="D77" s="42" t="n">
        <f aca="false">SUM(D73:D76)</f>
        <v>5707.78</v>
      </c>
      <c r="E77" s="12"/>
    </row>
    <row r="78" customFormat="false" ht="15" hidden="false" customHeight="false" outlineLevel="0" collapsed="false">
      <c r="A78" s="4"/>
      <c r="B78" s="4"/>
      <c r="C78" s="13"/>
      <c r="D78" s="38"/>
      <c r="E78" s="17"/>
    </row>
    <row r="79" customFormat="false" ht="15" hidden="false" customHeight="false" outlineLevel="0" collapsed="false">
      <c r="A79" s="12" t="s">
        <v>96</v>
      </c>
      <c r="B79" s="12"/>
      <c r="C79" s="9" t="s">
        <v>181</v>
      </c>
      <c r="D79" s="39" t="n">
        <v>373.21</v>
      </c>
      <c r="E79" s="12" t="s">
        <v>154</v>
      </c>
    </row>
    <row r="80" customFormat="false" ht="15" hidden="false" customHeight="false" outlineLevel="0" collapsed="false">
      <c r="A80" s="12"/>
      <c r="B80" s="12"/>
      <c r="C80" s="9" t="s">
        <v>207</v>
      </c>
      <c r="D80" s="39" t="n">
        <v>295.96</v>
      </c>
      <c r="E80" s="12" t="s">
        <v>154</v>
      </c>
    </row>
    <row r="81" customFormat="false" ht="15" hidden="false" customHeight="false" outlineLevel="0" collapsed="false">
      <c r="A81" s="12"/>
      <c r="B81" s="12"/>
      <c r="C81" s="9" t="s">
        <v>98</v>
      </c>
      <c r="D81" s="39" t="n">
        <v>22</v>
      </c>
      <c r="E81" s="12" t="s">
        <v>154</v>
      </c>
    </row>
    <row r="82" customFormat="false" ht="15" hidden="false" customHeight="false" outlineLevel="0" collapsed="false">
      <c r="A82" s="12"/>
      <c r="B82" s="12"/>
      <c r="C82" s="9" t="s">
        <v>141</v>
      </c>
      <c r="D82" s="39" t="n">
        <v>140</v>
      </c>
      <c r="E82" s="12" t="s">
        <v>211</v>
      </c>
    </row>
    <row r="83" customFormat="false" ht="15" hidden="false" customHeight="false" outlineLevel="0" collapsed="false">
      <c r="A83" s="12"/>
      <c r="B83" s="12"/>
      <c r="C83" s="9" t="s">
        <v>161</v>
      </c>
      <c r="D83" s="39" t="n">
        <v>158.92</v>
      </c>
      <c r="E83" s="12" t="s">
        <v>154</v>
      </c>
    </row>
    <row r="84" customFormat="false" ht="15" hidden="false" customHeight="false" outlineLevel="0" collapsed="false">
      <c r="A84" s="12"/>
      <c r="B84" s="12"/>
      <c r="C84" s="9"/>
      <c r="D84" s="39"/>
      <c r="E84" s="12"/>
    </row>
    <row r="85" customFormat="false" ht="15" hidden="false" customHeight="false" outlineLevel="0" collapsed="false">
      <c r="A85" s="4" t="s">
        <v>100</v>
      </c>
      <c r="B85" s="4"/>
      <c r="C85" s="13"/>
      <c r="D85" s="38" t="n">
        <f aca="false">SUM(D79:D83)</f>
        <v>990.09</v>
      </c>
      <c r="E85" s="4"/>
    </row>
    <row r="86" customFormat="false" ht="15" hidden="false" customHeight="false" outlineLevel="0" collapsed="false">
      <c r="A86" s="11" t="n">
        <v>20.12</v>
      </c>
      <c r="B86" s="12"/>
      <c r="C86" s="9"/>
      <c r="D86" s="39"/>
      <c r="E86" s="12"/>
    </row>
    <row r="87" customFormat="false" ht="15" hidden="false" customHeight="false" outlineLevel="0" collapsed="false">
      <c r="A87" s="11"/>
      <c r="B87" s="12"/>
      <c r="C87" s="9"/>
      <c r="D87" s="39"/>
      <c r="E87" s="12"/>
    </row>
    <row r="88" s="2" customFormat="true" ht="15" hidden="false" customHeight="false" outlineLevel="0" collapsed="false">
      <c r="A88" s="28" t="s">
        <v>102</v>
      </c>
      <c r="B88" s="4"/>
      <c r="C88" s="13"/>
      <c r="D88" s="38" t="n">
        <f aca="false">SUM(D86:D87)</f>
        <v>0</v>
      </c>
      <c r="E88" s="4"/>
      <c r="J88" s="3"/>
    </row>
    <row r="89" s="2" customFormat="true" ht="15" hidden="false" customHeight="false" outlineLevel="0" collapsed="false">
      <c r="A89" s="28"/>
      <c r="B89" s="4"/>
      <c r="C89" s="13"/>
      <c r="D89" s="38"/>
      <c r="E89" s="4"/>
      <c r="J89" s="3"/>
    </row>
    <row r="90" s="2" customFormat="true" ht="15" hidden="false" customHeight="false" outlineLevel="0" collapsed="false">
      <c r="A90" s="28"/>
      <c r="B90" s="4"/>
      <c r="C90" s="13"/>
      <c r="D90" s="38"/>
      <c r="E90" s="4"/>
      <c r="J90" s="3"/>
    </row>
    <row r="91" customFormat="false" ht="15" hidden="false" customHeight="false" outlineLevel="0" collapsed="false">
      <c r="A91" s="12" t="s">
        <v>103</v>
      </c>
      <c r="B91" s="12"/>
      <c r="C91" s="9" t="s">
        <v>149</v>
      </c>
      <c r="D91" s="39" t="n">
        <v>181</v>
      </c>
      <c r="E91" s="12" t="s">
        <v>212</v>
      </c>
    </row>
    <row r="92" customFormat="false" ht="15" hidden="false" customHeight="false" outlineLevel="0" collapsed="false">
      <c r="A92" s="4" t="s">
        <v>105</v>
      </c>
      <c r="B92" s="4"/>
      <c r="C92" s="13"/>
      <c r="D92" s="38" t="n">
        <f aca="false">SUM(D91)</f>
        <v>181</v>
      </c>
      <c r="E92" s="4"/>
    </row>
    <row r="93" customFormat="false" ht="15" hidden="false" customHeight="false" outlineLevel="0" collapsed="false">
      <c r="A93" s="11" t="n">
        <v>20.25</v>
      </c>
      <c r="B93" s="12"/>
      <c r="C93" s="9" t="s">
        <v>181</v>
      </c>
      <c r="D93" s="39" t="n">
        <v>2180.14</v>
      </c>
      <c r="E93" s="12" t="s">
        <v>213</v>
      </c>
    </row>
    <row r="94" customFormat="false" ht="15" hidden="false" customHeight="false" outlineLevel="0" collapsed="false">
      <c r="A94" s="11"/>
      <c r="B94" s="12"/>
      <c r="C94" s="9" t="s">
        <v>181</v>
      </c>
      <c r="D94" s="39" t="n">
        <v>3302.69</v>
      </c>
      <c r="E94" s="12" t="s">
        <v>214</v>
      </c>
    </row>
    <row r="95" customFormat="false" ht="15" hidden="false" customHeight="false" outlineLevel="0" collapsed="false">
      <c r="A95" s="11"/>
      <c r="B95" s="12"/>
      <c r="C95" s="9" t="s">
        <v>177</v>
      </c>
      <c r="D95" s="39" t="n">
        <v>100</v>
      </c>
      <c r="E95" s="12" t="s">
        <v>215</v>
      </c>
    </row>
    <row r="96" customFormat="false" ht="15" hidden="false" customHeight="false" outlineLevel="0" collapsed="false">
      <c r="A96" s="11"/>
      <c r="B96" s="12"/>
      <c r="C96" s="9" t="s">
        <v>207</v>
      </c>
      <c r="D96" s="39" t="n">
        <v>550</v>
      </c>
      <c r="E96" s="12" t="s">
        <v>215</v>
      </c>
    </row>
    <row r="97" customFormat="false" ht="15" hidden="false" customHeight="false" outlineLevel="0" collapsed="false">
      <c r="A97" s="11"/>
      <c r="B97" s="12"/>
      <c r="C97" s="9" t="s">
        <v>207</v>
      </c>
      <c r="D97" s="39" t="n">
        <v>172.45</v>
      </c>
      <c r="E97" s="12" t="s">
        <v>215</v>
      </c>
    </row>
    <row r="98" customFormat="false" ht="15" hidden="false" customHeight="false" outlineLevel="0" collapsed="false">
      <c r="A98" s="11"/>
      <c r="B98" s="12"/>
      <c r="C98" s="9" t="s">
        <v>98</v>
      </c>
      <c r="D98" s="39" t="n">
        <v>640</v>
      </c>
      <c r="E98" s="12" t="s">
        <v>215</v>
      </c>
    </row>
    <row r="99" customFormat="false" ht="15" hidden="false" customHeight="false" outlineLevel="0" collapsed="false">
      <c r="A99" s="11"/>
      <c r="B99" s="12"/>
      <c r="C99" s="9" t="s">
        <v>98</v>
      </c>
      <c r="D99" s="39" t="n">
        <v>10.08</v>
      </c>
      <c r="E99" s="12" t="s">
        <v>215</v>
      </c>
    </row>
    <row r="100" customFormat="false" ht="15" hidden="false" customHeight="false" outlineLevel="0" collapsed="false">
      <c r="A100" s="11"/>
      <c r="B100" s="12"/>
      <c r="C100" s="9" t="s">
        <v>216</v>
      </c>
      <c r="D100" s="39" t="n">
        <v>2</v>
      </c>
      <c r="E100" s="12" t="s">
        <v>217</v>
      </c>
    </row>
    <row r="101" customFormat="false" ht="15" hidden="false" customHeight="false" outlineLevel="0" collapsed="false">
      <c r="A101" s="11"/>
      <c r="B101" s="12"/>
      <c r="C101" s="9" t="s">
        <v>216</v>
      </c>
      <c r="D101" s="39" t="n">
        <v>602.45</v>
      </c>
      <c r="E101" s="12" t="s">
        <v>215</v>
      </c>
    </row>
    <row r="102" customFormat="false" ht="15" hidden="false" customHeight="false" outlineLevel="0" collapsed="false">
      <c r="A102" s="11"/>
      <c r="B102" s="12"/>
      <c r="C102" s="9" t="s">
        <v>68</v>
      </c>
      <c r="D102" s="39" t="n">
        <v>6550</v>
      </c>
      <c r="E102" s="12" t="s">
        <v>218</v>
      </c>
    </row>
    <row r="103" customFormat="false" ht="15" hidden="false" customHeight="false" outlineLevel="0" collapsed="false">
      <c r="A103" s="4" t="s">
        <v>108</v>
      </c>
      <c r="B103" s="4"/>
      <c r="C103" s="13"/>
      <c r="D103" s="38" t="n">
        <f aca="false">SUM(D93:D102)</f>
        <v>14109.81</v>
      </c>
      <c r="E103" s="4"/>
    </row>
    <row r="104" customFormat="false" ht="15" hidden="false" customHeight="false" outlineLevel="0" collapsed="false">
      <c r="A104" s="12" t="s">
        <v>109</v>
      </c>
      <c r="B104" s="12"/>
      <c r="C104" s="9" t="s">
        <v>168</v>
      </c>
      <c r="D104" s="39" t="n">
        <v>530.18</v>
      </c>
      <c r="E104" s="12" t="s">
        <v>219</v>
      </c>
    </row>
    <row r="105" customFormat="false" ht="15" hidden="false" customHeight="false" outlineLevel="0" collapsed="false">
      <c r="A105" s="12"/>
      <c r="B105" s="12"/>
      <c r="C105" s="9" t="s">
        <v>98</v>
      </c>
      <c r="D105" s="39" t="n">
        <v>501.07</v>
      </c>
      <c r="E105" s="12" t="s">
        <v>220</v>
      </c>
    </row>
    <row r="106" customFormat="false" ht="15" hidden="false" customHeight="false" outlineLevel="0" collapsed="false">
      <c r="A106" s="12"/>
      <c r="B106" s="12"/>
      <c r="C106" s="9" t="s">
        <v>221</v>
      </c>
      <c r="D106" s="39" t="n">
        <v>211.99</v>
      </c>
      <c r="E106" s="12" t="s">
        <v>222</v>
      </c>
    </row>
    <row r="107" customFormat="false" ht="15" hidden="false" customHeight="false" outlineLevel="0" collapsed="false">
      <c r="A107" s="4" t="s">
        <v>110</v>
      </c>
      <c r="B107" s="4"/>
      <c r="C107" s="13"/>
      <c r="D107" s="38" t="n">
        <f aca="false">SUM(D104:D106)</f>
        <v>1243.24</v>
      </c>
      <c r="E107" s="4"/>
    </row>
    <row r="108" customFormat="false" ht="15" hidden="false" customHeight="false" outlineLevel="0" collapsed="false">
      <c r="A108" s="12" t="s">
        <v>111</v>
      </c>
      <c r="B108" s="12"/>
      <c r="C108" s="9" t="s">
        <v>143</v>
      </c>
      <c r="D108" s="39" t="n">
        <v>272.07</v>
      </c>
      <c r="E108" s="12" t="s">
        <v>223</v>
      </c>
    </row>
    <row r="109" customFormat="false" ht="15" hidden="false" customHeight="false" outlineLevel="0" collapsed="false">
      <c r="A109" s="4" t="s">
        <v>112</v>
      </c>
      <c r="B109" s="4"/>
      <c r="C109" s="13"/>
      <c r="D109" s="38" t="n">
        <f aca="false">SUM(D108:D108)</f>
        <v>272.07</v>
      </c>
      <c r="E109" s="4"/>
    </row>
    <row r="110" customFormat="false" ht="15" hidden="false" customHeight="false" outlineLevel="0" collapsed="false">
      <c r="A110" s="12" t="s">
        <v>113</v>
      </c>
      <c r="B110" s="12"/>
      <c r="C110" s="9" t="s">
        <v>181</v>
      </c>
      <c r="D110" s="39" t="n">
        <v>1500</v>
      </c>
      <c r="E110" s="12" t="s">
        <v>224</v>
      </c>
    </row>
    <row r="111" customFormat="false" ht="15" hidden="false" customHeight="false" outlineLevel="0" collapsed="false">
      <c r="A111" s="12"/>
      <c r="B111" s="12"/>
      <c r="C111" s="9" t="s">
        <v>181</v>
      </c>
      <c r="D111" s="39" t="n">
        <v>20</v>
      </c>
      <c r="E111" s="12" t="s">
        <v>225</v>
      </c>
    </row>
    <row r="112" customFormat="false" ht="15" hidden="false" customHeight="false" outlineLevel="0" collapsed="false">
      <c r="A112" s="12"/>
      <c r="B112" s="12"/>
      <c r="C112" s="9" t="s">
        <v>181</v>
      </c>
      <c r="D112" s="39" t="n">
        <v>20</v>
      </c>
      <c r="E112" s="12" t="s">
        <v>225</v>
      </c>
    </row>
    <row r="113" customFormat="false" ht="15" hidden="false" customHeight="false" outlineLevel="0" collapsed="false">
      <c r="A113" s="12"/>
      <c r="B113" s="12"/>
      <c r="C113" s="9" t="s">
        <v>207</v>
      </c>
      <c r="D113" s="39" t="n">
        <v>19886.53</v>
      </c>
      <c r="E113" s="12" t="s">
        <v>226</v>
      </c>
    </row>
    <row r="114" customFormat="false" ht="15" hidden="false" customHeight="false" outlineLevel="0" collapsed="false">
      <c r="A114" s="12"/>
      <c r="B114" s="12"/>
      <c r="C114" s="9" t="s">
        <v>98</v>
      </c>
      <c r="D114" s="39" t="n">
        <v>682.6</v>
      </c>
      <c r="E114" s="12" t="s">
        <v>227</v>
      </c>
    </row>
    <row r="115" customFormat="false" ht="15" hidden="false" customHeight="false" outlineLevel="0" collapsed="false">
      <c r="A115" s="12"/>
      <c r="B115" s="12"/>
      <c r="C115" s="9" t="s">
        <v>98</v>
      </c>
      <c r="D115" s="39" t="n">
        <v>428.4</v>
      </c>
      <c r="E115" s="12" t="s">
        <v>228</v>
      </c>
    </row>
    <row r="116" customFormat="false" ht="15" hidden="false" customHeight="false" outlineLevel="0" collapsed="false">
      <c r="A116" s="12"/>
      <c r="B116" s="12"/>
      <c r="C116" s="9" t="s">
        <v>98</v>
      </c>
      <c r="D116" s="39" t="n">
        <v>415.47</v>
      </c>
      <c r="E116" s="12" t="s">
        <v>229</v>
      </c>
    </row>
    <row r="117" customFormat="false" ht="15" hidden="false" customHeight="false" outlineLevel="0" collapsed="false">
      <c r="A117" s="12"/>
      <c r="B117" s="12"/>
      <c r="C117" s="9" t="s">
        <v>230</v>
      </c>
      <c r="D117" s="39" t="n">
        <v>51</v>
      </c>
      <c r="E117" s="12" t="s">
        <v>231</v>
      </c>
    </row>
    <row r="118" customFormat="false" ht="15" hidden="false" customHeight="false" outlineLevel="0" collapsed="false">
      <c r="A118" s="12"/>
      <c r="B118" s="12"/>
      <c r="C118" s="9" t="s">
        <v>141</v>
      </c>
      <c r="D118" s="39" t="n">
        <v>1019.24</v>
      </c>
      <c r="E118" s="12" t="s">
        <v>232</v>
      </c>
    </row>
    <row r="119" customFormat="false" ht="15" hidden="false" customHeight="false" outlineLevel="0" collapsed="false">
      <c r="A119" s="12"/>
      <c r="B119" s="12"/>
      <c r="C119" s="9" t="s">
        <v>141</v>
      </c>
      <c r="D119" s="39" t="n">
        <v>74.14</v>
      </c>
      <c r="E119" s="12" t="s">
        <v>232</v>
      </c>
    </row>
    <row r="120" customFormat="false" ht="15" hidden="false" customHeight="false" outlineLevel="0" collapsed="false">
      <c r="A120" s="12"/>
      <c r="B120" s="12"/>
      <c r="C120" s="9" t="s">
        <v>161</v>
      </c>
      <c r="D120" s="39" t="n">
        <v>904.4</v>
      </c>
      <c r="E120" s="12" t="s">
        <v>233</v>
      </c>
    </row>
    <row r="121" customFormat="false" ht="15" hidden="false" customHeight="false" outlineLevel="0" collapsed="false">
      <c r="A121" s="12"/>
      <c r="B121" s="12"/>
      <c r="C121" s="9" t="s">
        <v>161</v>
      </c>
      <c r="D121" s="39" t="n">
        <v>112</v>
      </c>
      <c r="E121" s="12" t="s">
        <v>234</v>
      </c>
    </row>
    <row r="122" customFormat="false" ht="15" hidden="false" customHeight="false" outlineLevel="0" collapsed="false">
      <c r="A122" s="12"/>
      <c r="B122" s="12"/>
      <c r="C122" s="9" t="s">
        <v>235</v>
      </c>
      <c r="D122" s="10" t="n">
        <v>465</v>
      </c>
      <c r="E122" s="12" t="s">
        <v>236</v>
      </c>
    </row>
    <row r="123" customFormat="false" ht="15" hidden="false" customHeight="false" outlineLevel="0" collapsed="false">
      <c r="A123" s="12"/>
      <c r="B123" s="12"/>
      <c r="C123" s="9" t="s">
        <v>235</v>
      </c>
      <c r="D123" s="39" t="n">
        <v>100</v>
      </c>
      <c r="E123" s="12" t="s">
        <v>237</v>
      </c>
    </row>
    <row r="124" customFormat="false" ht="15" hidden="false" customHeight="false" outlineLevel="0" collapsed="false">
      <c r="A124" s="12"/>
      <c r="B124" s="12"/>
      <c r="C124" s="9" t="s">
        <v>216</v>
      </c>
      <c r="D124" s="39" t="n">
        <v>20</v>
      </c>
      <c r="E124" s="12" t="s">
        <v>237</v>
      </c>
    </row>
    <row r="125" customFormat="false" ht="15" hidden="false" customHeight="false" outlineLevel="0" collapsed="false">
      <c r="A125" s="12"/>
      <c r="B125" s="12"/>
      <c r="C125" s="9" t="s">
        <v>143</v>
      </c>
      <c r="D125" s="39" t="n">
        <v>450</v>
      </c>
      <c r="E125" s="12" t="s">
        <v>224</v>
      </c>
    </row>
    <row r="126" customFormat="false" ht="15" hidden="false" customHeight="false" outlineLevel="0" collapsed="false">
      <c r="A126" s="4" t="s">
        <v>123</v>
      </c>
      <c r="B126" s="4"/>
      <c r="C126" s="13"/>
      <c r="D126" s="38" t="n">
        <f aca="false">SUM(D110:D125)</f>
        <v>26148.78</v>
      </c>
      <c r="E126" s="4"/>
    </row>
    <row r="127" customFormat="false" ht="15" hidden="false" customHeight="false" outlineLevel="0" collapsed="false">
      <c r="A127" s="11" t="n">
        <v>59.17</v>
      </c>
      <c r="B127" s="12"/>
      <c r="C127" s="9" t="s">
        <v>177</v>
      </c>
      <c r="D127" s="10" t="n">
        <v>2992.08</v>
      </c>
      <c r="E127" s="12" t="s">
        <v>238</v>
      </c>
    </row>
    <row r="128" customFormat="false" ht="15" hidden="false" customHeight="false" outlineLevel="0" collapsed="false">
      <c r="A128" s="11"/>
      <c r="B128" s="12"/>
      <c r="C128" s="9" t="s">
        <v>177</v>
      </c>
      <c r="D128" s="10" t="n">
        <v>3643.02</v>
      </c>
      <c r="E128" s="12" t="s">
        <v>238</v>
      </c>
    </row>
    <row r="129" customFormat="false" ht="15" hidden="false" customHeight="false" outlineLevel="0" collapsed="false">
      <c r="A129" s="11"/>
      <c r="B129" s="12"/>
      <c r="C129" s="9" t="s">
        <v>177</v>
      </c>
      <c r="D129" s="10" t="n">
        <v>2872.18</v>
      </c>
      <c r="E129" s="12" t="s">
        <v>238</v>
      </c>
    </row>
    <row r="130" customFormat="false" ht="15" hidden="false" customHeight="false" outlineLevel="0" collapsed="false">
      <c r="A130" s="11"/>
      <c r="B130" s="12"/>
      <c r="C130" s="9" t="s">
        <v>177</v>
      </c>
      <c r="D130" s="10" t="n">
        <v>5542.09</v>
      </c>
      <c r="E130" s="12" t="s">
        <v>238</v>
      </c>
    </row>
    <row r="131" customFormat="false" ht="15" hidden="false" customHeight="false" outlineLevel="0" collapsed="false">
      <c r="A131" s="11"/>
      <c r="B131" s="12"/>
      <c r="C131" s="9" t="s">
        <v>177</v>
      </c>
      <c r="D131" s="10" t="n">
        <v>15523.98</v>
      </c>
      <c r="E131" s="12" t="s">
        <v>238</v>
      </c>
    </row>
    <row r="132" customFormat="false" ht="15" hidden="false" customHeight="false" outlineLevel="0" collapsed="false">
      <c r="A132" s="11"/>
      <c r="B132" s="12"/>
      <c r="C132" s="9" t="s">
        <v>177</v>
      </c>
      <c r="D132" s="10" t="n">
        <v>2715.57</v>
      </c>
      <c r="E132" s="12" t="s">
        <v>238</v>
      </c>
    </row>
    <row r="133" customFormat="false" ht="15" hidden="false" customHeight="false" outlineLevel="0" collapsed="false">
      <c r="A133" s="11"/>
      <c r="B133" s="12"/>
      <c r="C133" s="9" t="s">
        <v>177</v>
      </c>
      <c r="D133" s="10" t="n">
        <v>2845.66</v>
      </c>
      <c r="E133" s="12" t="s">
        <v>238</v>
      </c>
    </row>
    <row r="134" customFormat="false" ht="15" hidden="false" customHeight="false" outlineLevel="0" collapsed="false">
      <c r="A134" s="11"/>
      <c r="B134" s="12"/>
      <c r="C134" s="9" t="s">
        <v>177</v>
      </c>
      <c r="D134" s="10" t="n">
        <v>6370.96</v>
      </c>
      <c r="E134" s="12" t="s">
        <v>238</v>
      </c>
    </row>
    <row r="135" customFormat="false" ht="15" hidden="false" customHeight="false" outlineLevel="0" collapsed="false">
      <c r="A135" s="11"/>
      <c r="B135" s="12"/>
      <c r="C135" s="9" t="s">
        <v>177</v>
      </c>
      <c r="D135" s="10" t="n">
        <v>3726.12</v>
      </c>
      <c r="E135" s="12" t="s">
        <v>238</v>
      </c>
    </row>
    <row r="136" customFormat="false" ht="15" hidden="false" customHeight="false" outlineLevel="0" collapsed="false">
      <c r="A136" s="11"/>
      <c r="B136" s="12"/>
      <c r="C136" s="9" t="s">
        <v>177</v>
      </c>
      <c r="D136" s="10" t="n">
        <v>1763.89</v>
      </c>
      <c r="E136" s="12" t="s">
        <v>238</v>
      </c>
    </row>
    <row r="137" customFormat="false" ht="15" hidden="false" customHeight="false" outlineLevel="0" collapsed="false">
      <c r="A137" s="11"/>
      <c r="B137" s="12"/>
      <c r="C137" s="9" t="s">
        <v>177</v>
      </c>
      <c r="D137" s="10" t="n">
        <v>4352.83</v>
      </c>
      <c r="E137" s="12" t="s">
        <v>238</v>
      </c>
      <c r="I137" s="1"/>
    </row>
    <row r="138" customFormat="false" ht="15" hidden="false" customHeight="false" outlineLevel="0" collapsed="false">
      <c r="A138" s="11"/>
      <c r="B138" s="12"/>
      <c r="C138" s="9" t="s">
        <v>177</v>
      </c>
      <c r="D138" s="10" t="n">
        <v>3427.86</v>
      </c>
      <c r="E138" s="12" t="s">
        <v>238</v>
      </c>
    </row>
    <row r="139" customFormat="false" ht="15" hidden="false" customHeight="false" outlineLevel="0" collapsed="false">
      <c r="A139" s="11"/>
      <c r="B139" s="12"/>
      <c r="C139" s="9" t="s">
        <v>177</v>
      </c>
      <c r="D139" s="10" t="n">
        <v>4324.24</v>
      </c>
      <c r="E139" s="12" t="s">
        <v>238</v>
      </c>
    </row>
    <row r="140" customFormat="false" ht="15" hidden="false" customHeight="false" outlineLevel="0" collapsed="false">
      <c r="A140" s="11"/>
      <c r="B140" s="12"/>
      <c r="C140" s="9" t="s">
        <v>177</v>
      </c>
      <c r="D140" s="10" t="n">
        <v>2619.61</v>
      </c>
      <c r="E140" s="12" t="s">
        <v>238</v>
      </c>
    </row>
    <row r="141" customFormat="false" ht="15" hidden="false" customHeight="false" outlineLevel="0" collapsed="false">
      <c r="A141" s="11"/>
      <c r="B141" s="12"/>
      <c r="C141" s="9" t="s">
        <v>177</v>
      </c>
      <c r="D141" s="10" t="n">
        <v>4244.01</v>
      </c>
      <c r="E141" s="12" t="s">
        <v>238</v>
      </c>
    </row>
    <row r="142" customFormat="false" ht="15" hidden="false" customHeight="false" outlineLevel="0" collapsed="false">
      <c r="A142" s="11"/>
      <c r="B142" s="12"/>
      <c r="C142" s="9" t="s">
        <v>177</v>
      </c>
      <c r="D142" s="10" t="n">
        <v>5612.78</v>
      </c>
      <c r="E142" s="12" t="s">
        <v>238</v>
      </c>
    </row>
    <row r="143" customFormat="false" ht="15" hidden="false" customHeight="false" outlineLevel="0" collapsed="false">
      <c r="A143" s="11"/>
      <c r="B143" s="12"/>
      <c r="C143" s="9" t="s">
        <v>177</v>
      </c>
      <c r="D143" s="10" t="n">
        <v>15500</v>
      </c>
      <c r="E143" s="12" t="s">
        <v>238</v>
      </c>
    </row>
    <row r="144" customFormat="false" ht="15" hidden="false" customHeight="false" outlineLevel="0" collapsed="false">
      <c r="A144" s="11"/>
      <c r="B144" s="12"/>
      <c r="C144" s="9" t="s">
        <v>177</v>
      </c>
      <c r="D144" s="10" t="n">
        <v>3100</v>
      </c>
      <c r="E144" s="12" t="s">
        <v>238</v>
      </c>
    </row>
    <row r="145" customFormat="false" ht="15" hidden="false" customHeight="false" outlineLevel="0" collapsed="false">
      <c r="A145" s="11"/>
      <c r="B145" s="12"/>
      <c r="C145" s="9" t="s">
        <v>68</v>
      </c>
      <c r="D145" s="10" t="n">
        <v>222270</v>
      </c>
      <c r="E145" s="12" t="s">
        <v>238</v>
      </c>
    </row>
    <row r="146" customFormat="false" ht="15" hidden="false" customHeight="false" outlineLevel="0" collapsed="false">
      <c r="A146" s="28" t="s">
        <v>128</v>
      </c>
      <c r="B146" s="4"/>
      <c r="C146" s="13"/>
      <c r="D146" s="38" t="n">
        <f aca="false">SUM(D127:D145)</f>
        <v>313446.88</v>
      </c>
      <c r="E146" s="4"/>
    </row>
    <row r="147" customFormat="false" ht="15" hidden="false" customHeight="false" outlineLevel="0" collapsed="false">
      <c r="A147" s="11" t="s">
        <v>103</v>
      </c>
      <c r="B147" s="4"/>
      <c r="C147" s="13"/>
      <c r="D147" s="39"/>
      <c r="E147" s="4"/>
    </row>
    <row r="148" customFormat="false" ht="15" hidden="false" customHeight="false" outlineLevel="0" collapsed="false">
      <c r="A148" s="32" t="s">
        <v>105</v>
      </c>
      <c r="B148" s="4"/>
      <c r="C148" s="13"/>
      <c r="D148" s="38" t="n">
        <f aca="false">SUM(D147)</f>
        <v>0</v>
      </c>
      <c r="E148" s="4"/>
    </row>
    <row r="149" customFormat="false" ht="15" hidden="false" customHeight="false" outlineLevel="0" collapsed="false">
      <c r="A149" s="31" t="s">
        <v>129</v>
      </c>
      <c r="B149" s="12"/>
      <c r="C149" s="9" t="s">
        <v>12</v>
      </c>
      <c r="D149" s="46" t="n">
        <v>10771</v>
      </c>
      <c r="E149" s="12" t="s">
        <v>239</v>
      </c>
    </row>
    <row r="150" customFormat="false" ht="15" hidden="false" customHeight="false" outlineLevel="0" collapsed="false">
      <c r="A150" s="31"/>
      <c r="B150" s="12"/>
      <c r="C150" s="9" t="s">
        <v>141</v>
      </c>
      <c r="D150" s="46" t="n">
        <v>26</v>
      </c>
      <c r="E150" s="12" t="s">
        <v>239</v>
      </c>
    </row>
    <row r="151" customFormat="false" ht="15" hidden="false" customHeight="false" outlineLevel="0" collapsed="false">
      <c r="A151" s="32" t="s">
        <v>131</v>
      </c>
      <c r="B151" s="12"/>
      <c r="C151" s="9"/>
      <c r="D151" s="38" t="n">
        <f aca="false">SUM(D149:D150)</f>
        <v>10797</v>
      </c>
      <c r="E151" s="12"/>
    </row>
    <row r="152" customFormat="false" ht="15" hidden="false" customHeight="false" outlineLevel="0" collapsed="false">
      <c r="A152" s="47" t="n">
        <v>65.01</v>
      </c>
      <c r="B152" s="12"/>
      <c r="C152" s="9"/>
      <c r="D152" s="39" t="n">
        <v>1828736.73</v>
      </c>
      <c r="E152" s="12" t="s">
        <v>240</v>
      </c>
    </row>
    <row r="153" customFormat="false" ht="15" hidden="false" customHeight="false" outlineLevel="0" collapsed="false">
      <c r="A153" s="48" t="s">
        <v>241</v>
      </c>
      <c r="B153" s="12"/>
      <c r="C153" s="9"/>
      <c r="D153" s="38" t="n">
        <f aca="false">D152</f>
        <v>1828736.73</v>
      </c>
      <c r="E153" s="12"/>
    </row>
    <row r="154" customFormat="false" ht="15" hidden="false" customHeight="false" outlineLevel="0" collapsed="false">
      <c r="A154" s="47" t="s">
        <v>134</v>
      </c>
      <c r="B154" s="12"/>
      <c r="C154" s="9" t="s">
        <v>143</v>
      </c>
      <c r="D154" s="39" t="n">
        <v>130849.8</v>
      </c>
      <c r="E154" s="12" t="s">
        <v>242</v>
      </c>
    </row>
    <row r="155" customFormat="false" ht="15" hidden="false" customHeight="false" outlineLevel="0" collapsed="false">
      <c r="A155" s="47"/>
      <c r="B155" s="12"/>
      <c r="C155" s="9"/>
      <c r="D155" s="39" t="n">
        <v>1249162.49</v>
      </c>
      <c r="E155" s="12" t="s">
        <v>240</v>
      </c>
    </row>
    <row r="156" customFormat="false" ht="15" hidden="false" customHeight="false" outlineLevel="0" collapsed="false">
      <c r="A156" s="48" t="s">
        <v>243</v>
      </c>
      <c r="B156" s="4"/>
      <c r="C156" s="13"/>
      <c r="D156" s="38" t="n">
        <f aca="false">SUM(D154:D155)</f>
        <v>1380012.29</v>
      </c>
      <c r="E156" s="4"/>
    </row>
    <row r="157" customFormat="false" ht="15" hidden="false" customHeight="false" outlineLevel="0" collapsed="false">
      <c r="D157" s="49" t="n">
        <f aca="false">D12+D19+D22+D25+D27+D34+D39+D85+D88+D92+D103+D107+D109+D126+D146+D151+D148+D16+D153+D156+D71+D68+D77</f>
        <v>3657190.77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2"/>
  <sheetViews>
    <sheetView showFormulas="false" showGridLines="true" showRowColHeaders="true" showZeros="true" rightToLeft="false" tabSelected="false" showOutlineSymbols="true" defaultGridColor="true" view="normal" topLeftCell="A153" colorId="64" zoomScale="100" zoomScaleNormal="100" zoomScalePageLayoutView="100" workbookViewId="0">
      <selection pane="topLeft" activeCell="E165" activeCellId="0" sqref="E165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244</v>
      </c>
      <c r="B8" s="2"/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/>
      <c r="D11" s="22" t="n">
        <v>0</v>
      </c>
      <c r="E11" s="12"/>
    </row>
    <row r="12" customFormat="false" ht="15" hidden="false" customHeight="false" outlineLevel="0" collapsed="false">
      <c r="A12" s="23" t="s">
        <v>48</v>
      </c>
      <c r="B12" s="5"/>
      <c r="C12" s="5"/>
      <c r="D12" s="14" t="n">
        <f aca="false">SUM(D11:D11)</f>
        <v>0</v>
      </c>
      <c r="E12" s="4"/>
    </row>
    <row r="13" customFormat="false" ht="15" hidden="false" customHeight="false" outlineLevel="0" collapsed="false">
      <c r="A13" s="7" t="s">
        <v>49</v>
      </c>
      <c r="B13" s="8"/>
      <c r="C13" s="9"/>
      <c r="D13" s="10" t="n">
        <v>0</v>
      </c>
      <c r="E13" s="12" t="s">
        <v>245</v>
      </c>
    </row>
    <row r="14" customFormat="false" ht="15" hidden="false" customHeight="false" outlineLevel="0" collapsed="false">
      <c r="A14" s="7"/>
      <c r="B14" s="8"/>
      <c r="C14" s="9" t="s">
        <v>168</v>
      </c>
      <c r="D14" s="10" t="n">
        <v>49714.08</v>
      </c>
      <c r="E14" s="12" t="s">
        <v>246</v>
      </c>
    </row>
    <row r="15" customFormat="false" ht="15" hidden="false" customHeight="false" outlineLevel="0" collapsed="false">
      <c r="A15" s="7"/>
      <c r="B15" s="8"/>
      <c r="C15" s="9" t="s">
        <v>161</v>
      </c>
      <c r="D15" s="10" t="n">
        <v>20895.29</v>
      </c>
      <c r="E15" s="12" t="s">
        <v>246</v>
      </c>
    </row>
    <row r="16" customFormat="false" ht="15" hidden="false" customHeight="false" outlineLevel="0" collapsed="false">
      <c r="A16" s="23" t="s">
        <v>53</v>
      </c>
      <c r="B16" s="5"/>
      <c r="C16" s="24"/>
      <c r="D16" s="50" t="n">
        <f aca="false">SUM(D13:D15)</f>
        <v>70609.37</v>
      </c>
      <c r="E16" s="4"/>
    </row>
    <row r="17" customFormat="false" ht="15" hidden="false" customHeight="false" outlineLevel="0" collapsed="false">
      <c r="A17" s="7" t="s">
        <v>54</v>
      </c>
      <c r="B17" s="8"/>
      <c r="C17" s="9" t="s">
        <v>161</v>
      </c>
      <c r="D17" s="10" t="n">
        <v>1082.42</v>
      </c>
      <c r="E17" s="12" t="s">
        <v>247</v>
      </c>
    </row>
    <row r="18" customFormat="false" ht="15" hidden="false" customHeight="false" outlineLevel="0" collapsed="false">
      <c r="A18" s="7"/>
      <c r="B18" s="8"/>
      <c r="C18" s="9" t="s">
        <v>168</v>
      </c>
      <c r="D18" s="10" t="n">
        <v>963.02</v>
      </c>
      <c r="E18" s="12" t="s">
        <v>248</v>
      </c>
    </row>
    <row r="19" customFormat="false" ht="15" hidden="false" customHeight="false" outlineLevel="0" collapsed="false">
      <c r="A19" s="7"/>
      <c r="B19" s="8"/>
      <c r="C19" s="9" t="s">
        <v>143</v>
      </c>
      <c r="D19" s="10" t="n">
        <v>799.75</v>
      </c>
      <c r="E19" s="12" t="s">
        <v>247</v>
      </c>
    </row>
    <row r="20" customFormat="false" ht="15" hidden="false" customHeight="false" outlineLevel="0" collapsed="false">
      <c r="A20" s="7"/>
      <c r="B20" s="8"/>
      <c r="C20" s="9" t="s">
        <v>143</v>
      </c>
      <c r="D20" s="10" t="n">
        <v>1049.27</v>
      </c>
      <c r="E20" s="12" t="s">
        <v>248</v>
      </c>
    </row>
    <row r="21" customFormat="false" ht="15" hidden="false" customHeight="false" outlineLevel="0" collapsed="false">
      <c r="A21" s="23" t="s">
        <v>57</v>
      </c>
      <c r="B21" s="5"/>
      <c r="C21" s="24"/>
      <c r="D21" s="14" t="n">
        <f aca="false">SUM(D17:D20)</f>
        <v>3894.46</v>
      </c>
      <c r="E21" s="4"/>
    </row>
    <row r="22" customFormat="false" ht="15" hidden="false" customHeight="false" outlineLevel="0" collapsed="false">
      <c r="A22" s="7" t="s">
        <v>58</v>
      </c>
      <c r="B22" s="12"/>
      <c r="C22" s="9" t="s">
        <v>161</v>
      </c>
      <c r="D22" s="10" t="n">
        <v>6205.25</v>
      </c>
      <c r="E22" s="12" t="s">
        <v>249</v>
      </c>
    </row>
    <row r="23" customFormat="false" ht="15" hidden="false" customHeight="false" outlineLevel="0" collapsed="false">
      <c r="A23" s="23" t="s">
        <v>60</v>
      </c>
      <c r="B23" s="4"/>
      <c r="C23" s="25"/>
      <c r="D23" s="14" t="n">
        <f aca="false">SUM(D22)</f>
        <v>6205.25</v>
      </c>
      <c r="E23" s="4"/>
    </row>
    <row r="24" customFormat="false" ht="15" hidden="false" customHeight="false" outlineLevel="0" collapsed="false">
      <c r="A24" s="7" t="s">
        <v>61</v>
      </c>
      <c r="B24" s="12"/>
      <c r="C24" s="9" t="s">
        <v>143</v>
      </c>
      <c r="D24" s="10" t="n">
        <v>957.95</v>
      </c>
      <c r="E24" s="12" t="s">
        <v>250</v>
      </c>
    </row>
    <row r="25" customFormat="false" ht="15" hidden="false" customHeight="false" outlineLevel="0" collapsed="false">
      <c r="A25" s="7"/>
      <c r="B25" s="12"/>
      <c r="C25" s="9" t="s">
        <v>12</v>
      </c>
      <c r="D25" s="10" t="n">
        <v>100.05</v>
      </c>
      <c r="E25" s="12" t="s">
        <v>251</v>
      </c>
    </row>
    <row r="26" customFormat="false" ht="15" hidden="false" customHeight="false" outlineLevel="0" collapsed="false">
      <c r="A26" s="23" t="s">
        <v>63</v>
      </c>
      <c r="B26" s="4"/>
      <c r="C26" s="25"/>
      <c r="D26" s="50" t="n">
        <f aca="false">SUM(D24:D25)</f>
        <v>1058</v>
      </c>
      <c r="E26" s="4"/>
    </row>
    <row r="27" customFormat="false" ht="15" hidden="false" customHeight="false" outlineLevel="0" collapsed="false">
      <c r="A27" s="7" t="s">
        <v>64</v>
      </c>
      <c r="B27" s="12"/>
      <c r="C27" s="9" t="s">
        <v>98</v>
      </c>
      <c r="D27" s="26" t="n">
        <v>22.61</v>
      </c>
      <c r="E27" s="12" t="s">
        <v>252</v>
      </c>
    </row>
    <row r="28" customFormat="false" ht="15" hidden="false" customHeight="false" outlineLevel="0" collapsed="false">
      <c r="A28" s="7"/>
      <c r="B28" s="12"/>
      <c r="C28" s="9" t="s">
        <v>161</v>
      </c>
      <c r="D28" s="26" t="n">
        <v>1217.17</v>
      </c>
      <c r="E28" s="12" t="s">
        <v>253</v>
      </c>
    </row>
    <row r="29" customFormat="false" ht="15" hidden="false" customHeight="false" outlineLevel="0" collapsed="false">
      <c r="A29" s="7"/>
      <c r="B29" s="12"/>
      <c r="C29" s="9" t="s">
        <v>161</v>
      </c>
      <c r="D29" s="26" t="n">
        <v>3862.18</v>
      </c>
      <c r="E29" s="12" t="s">
        <v>254</v>
      </c>
    </row>
    <row r="30" customFormat="false" ht="15" hidden="false" customHeight="false" outlineLevel="0" collapsed="false">
      <c r="A30" s="7"/>
      <c r="B30" s="12"/>
      <c r="C30" s="9" t="s">
        <v>143</v>
      </c>
      <c r="D30" s="26" t="n">
        <v>4731.23</v>
      </c>
      <c r="E30" s="12" t="s">
        <v>255</v>
      </c>
    </row>
    <row r="31" customFormat="false" ht="15" hidden="false" customHeight="false" outlineLevel="0" collapsed="false">
      <c r="A31" s="7"/>
      <c r="B31" s="12"/>
      <c r="C31" s="9" t="s">
        <v>143</v>
      </c>
      <c r="D31" s="26" t="n">
        <v>-8.25</v>
      </c>
      <c r="E31" s="12" t="s">
        <v>256</v>
      </c>
    </row>
    <row r="32" customFormat="false" ht="15" hidden="false" customHeight="false" outlineLevel="0" collapsed="false">
      <c r="A32" s="7"/>
      <c r="B32" s="12"/>
      <c r="C32" s="9" t="s">
        <v>149</v>
      </c>
      <c r="D32" s="26" t="n">
        <v>-0.36</v>
      </c>
      <c r="E32" s="12" t="s">
        <v>256</v>
      </c>
    </row>
    <row r="33" customFormat="false" ht="15" hidden="false" customHeight="false" outlineLevel="0" collapsed="false">
      <c r="A33" s="7"/>
      <c r="B33" s="12"/>
      <c r="C33" s="9" t="s">
        <v>257</v>
      </c>
      <c r="D33" s="26" t="n">
        <v>20.83</v>
      </c>
      <c r="E33" s="12" t="s">
        <v>258</v>
      </c>
    </row>
    <row r="34" customFormat="false" ht="15" hidden="false" customHeight="false" outlineLevel="0" collapsed="false">
      <c r="A34" s="7"/>
      <c r="B34" s="12"/>
      <c r="C34" s="9" t="s">
        <v>257</v>
      </c>
      <c r="D34" s="26" t="n">
        <v>20.83</v>
      </c>
      <c r="E34" s="12" t="s">
        <v>258</v>
      </c>
    </row>
    <row r="35" customFormat="false" ht="15" hidden="false" customHeight="false" outlineLevel="0" collapsed="false">
      <c r="A35" s="4" t="s">
        <v>71</v>
      </c>
      <c r="B35" s="4"/>
      <c r="C35" s="13"/>
      <c r="D35" s="50" t="n">
        <f aca="false">SUM(D27:D34)</f>
        <v>9866.24</v>
      </c>
      <c r="E35" s="12"/>
    </row>
    <row r="36" customFormat="false" ht="15" hidden="false" customHeight="false" outlineLevel="0" collapsed="false">
      <c r="A36" s="12" t="s">
        <v>72</v>
      </c>
      <c r="B36" s="12"/>
      <c r="C36" s="9" t="s">
        <v>259</v>
      </c>
      <c r="D36" s="10" t="n">
        <v>30</v>
      </c>
      <c r="E36" s="12" t="s">
        <v>260</v>
      </c>
    </row>
    <row r="37" customFormat="false" ht="15" hidden="false" customHeight="false" outlineLevel="0" collapsed="false">
      <c r="A37" s="12"/>
      <c r="B37" s="12"/>
      <c r="C37" s="9" t="s">
        <v>161</v>
      </c>
      <c r="D37" s="10" t="n">
        <v>1499.91</v>
      </c>
      <c r="E37" s="12" t="s">
        <v>261</v>
      </c>
    </row>
    <row r="38" customFormat="false" ht="15" hidden="false" customHeight="false" outlineLevel="0" collapsed="false">
      <c r="A38" s="12"/>
      <c r="B38" s="12"/>
      <c r="C38" s="9" t="s">
        <v>143</v>
      </c>
      <c r="D38" s="10" t="n">
        <v>7173.37</v>
      </c>
      <c r="E38" s="12" t="s">
        <v>262</v>
      </c>
    </row>
    <row r="39" customFormat="false" ht="15" hidden="false" customHeight="false" outlineLevel="0" collapsed="false">
      <c r="A39" s="4" t="s">
        <v>78</v>
      </c>
      <c r="B39" s="4"/>
      <c r="C39" s="13"/>
      <c r="D39" s="50" t="n">
        <f aca="false">SUM(D36:D38)</f>
        <v>8703.28</v>
      </c>
      <c r="E39" s="4"/>
    </row>
    <row r="40" customFormat="false" ht="15" hidden="false" customHeight="false" outlineLevel="0" collapsed="false">
      <c r="A40" s="12" t="s">
        <v>79</v>
      </c>
      <c r="B40" s="12"/>
      <c r="C40" s="0" t="n">
        <v>2</v>
      </c>
      <c r="D40" s="51" t="n">
        <v>71.61</v>
      </c>
      <c r="E40" s="12" t="s">
        <v>188</v>
      </c>
    </row>
    <row r="41" customFormat="false" ht="15" hidden="false" customHeight="false" outlineLevel="0" collapsed="false">
      <c r="A41" s="12"/>
      <c r="B41" s="12"/>
      <c r="C41" s="9" t="s">
        <v>181</v>
      </c>
      <c r="D41" s="10" t="n">
        <v>4</v>
      </c>
      <c r="E41" s="12" t="s">
        <v>263</v>
      </c>
    </row>
    <row r="42" customFormat="false" ht="15" hidden="false" customHeight="false" outlineLevel="0" collapsed="false">
      <c r="A42" s="12"/>
      <c r="B42" s="12"/>
      <c r="C42" s="9" t="s">
        <v>181</v>
      </c>
      <c r="D42" s="10" t="n">
        <v>408</v>
      </c>
      <c r="E42" s="12" t="s">
        <v>263</v>
      </c>
    </row>
    <row r="43" customFormat="false" ht="15" hidden="false" customHeight="false" outlineLevel="0" collapsed="false">
      <c r="A43" s="12"/>
      <c r="B43" s="12"/>
      <c r="C43" s="9" t="s">
        <v>181</v>
      </c>
      <c r="D43" s="10" t="n">
        <v>7</v>
      </c>
      <c r="E43" s="12" t="s">
        <v>263</v>
      </c>
    </row>
    <row r="44" customFormat="false" ht="15" hidden="false" customHeight="false" outlineLevel="0" collapsed="false">
      <c r="A44" s="12"/>
      <c r="B44" s="12"/>
      <c r="C44" s="9" t="s">
        <v>181</v>
      </c>
      <c r="D44" s="10" t="n">
        <v>5093.2</v>
      </c>
      <c r="E44" s="12" t="s">
        <v>264</v>
      </c>
    </row>
    <row r="45" customFormat="false" ht="15" hidden="false" customHeight="false" outlineLevel="0" collapsed="false">
      <c r="A45" s="12"/>
      <c r="B45" s="12"/>
      <c r="C45" s="9" t="s">
        <v>181</v>
      </c>
      <c r="D45" s="10" t="n">
        <v>13.98</v>
      </c>
      <c r="E45" s="12" t="s">
        <v>188</v>
      </c>
    </row>
    <row r="46" customFormat="false" ht="15" hidden="false" customHeight="false" outlineLevel="0" collapsed="false">
      <c r="A46" s="12"/>
      <c r="B46" s="12"/>
      <c r="C46" s="9" t="s">
        <v>181</v>
      </c>
      <c r="D46" s="10" t="n">
        <v>129.53</v>
      </c>
      <c r="E46" s="12" t="s">
        <v>188</v>
      </c>
    </row>
    <row r="47" customFormat="false" ht="15" hidden="false" customHeight="false" outlineLevel="0" collapsed="false">
      <c r="A47" s="12"/>
      <c r="B47" s="12"/>
      <c r="C47" s="9" t="s">
        <v>181</v>
      </c>
      <c r="D47" s="10" t="n">
        <v>3.03</v>
      </c>
      <c r="E47" s="12" t="s">
        <v>188</v>
      </c>
    </row>
    <row r="48" customFormat="false" ht="15" hidden="false" customHeight="false" outlineLevel="0" collapsed="false">
      <c r="A48" s="12"/>
      <c r="B48" s="12"/>
      <c r="C48" s="9" t="s">
        <v>98</v>
      </c>
      <c r="D48" s="10" t="n">
        <v>17.66</v>
      </c>
      <c r="E48" s="12" t="s">
        <v>265</v>
      </c>
    </row>
    <row r="49" customFormat="false" ht="15" hidden="false" customHeight="false" outlineLevel="0" collapsed="false">
      <c r="A49" s="12"/>
      <c r="B49" s="12"/>
      <c r="C49" s="9" t="s">
        <v>98</v>
      </c>
      <c r="D49" s="10" t="n">
        <v>137.25</v>
      </c>
      <c r="E49" s="12" t="s">
        <v>266</v>
      </c>
    </row>
    <row r="50" customFormat="false" ht="15" hidden="false" customHeight="false" outlineLevel="0" collapsed="false">
      <c r="A50" s="12"/>
      <c r="B50" s="12"/>
      <c r="C50" s="9" t="s">
        <v>98</v>
      </c>
      <c r="D50" s="10" t="n">
        <v>12256.69</v>
      </c>
      <c r="E50" s="12" t="s">
        <v>267</v>
      </c>
    </row>
    <row r="51" customFormat="false" ht="15" hidden="false" customHeight="false" outlineLevel="0" collapsed="false">
      <c r="A51" s="12"/>
      <c r="B51" s="12"/>
      <c r="C51" s="9" t="s">
        <v>98</v>
      </c>
      <c r="D51" s="10" t="n">
        <v>410.22</v>
      </c>
      <c r="E51" s="12" t="s">
        <v>268</v>
      </c>
    </row>
    <row r="52" customFormat="false" ht="15" hidden="false" customHeight="false" outlineLevel="0" collapsed="false">
      <c r="A52" s="12"/>
      <c r="B52" s="12"/>
      <c r="C52" s="9" t="s">
        <v>98</v>
      </c>
      <c r="D52" s="10" t="n">
        <v>1249.5</v>
      </c>
      <c r="E52" s="12" t="s">
        <v>269</v>
      </c>
    </row>
    <row r="53" customFormat="false" ht="15" hidden="false" customHeight="false" outlineLevel="0" collapsed="false">
      <c r="A53" s="12"/>
      <c r="B53" s="12"/>
      <c r="C53" s="9" t="s">
        <v>98</v>
      </c>
      <c r="D53" s="10" t="n">
        <v>13328</v>
      </c>
      <c r="E53" s="12" t="s">
        <v>270</v>
      </c>
    </row>
    <row r="54" customFormat="false" ht="15" hidden="false" customHeight="false" outlineLevel="0" collapsed="false">
      <c r="A54" s="12"/>
      <c r="B54" s="12"/>
      <c r="C54" s="9" t="s">
        <v>98</v>
      </c>
      <c r="D54" s="39" t="n">
        <v>1946.05</v>
      </c>
      <c r="E54" s="12" t="s">
        <v>189</v>
      </c>
      <c r="J54" s="1"/>
    </row>
    <row r="55" customFormat="false" ht="15" hidden="false" customHeight="false" outlineLevel="0" collapsed="false">
      <c r="A55" s="12"/>
      <c r="B55" s="12"/>
      <c r="C55" s="9" t="s">
        <v>161</v>
      </c>
      <c r="D55" s="10" t="n">
        <v>7.39</v>
      </c>
      <c r="E55" s="12" t="s">
        <v>271</v>
      </c>
    </row>
    <row r="56" customFormat="false" ht="15" hidden="false" customHeight="false" outlineLevel="0" collapsed="false">
      <c r="A56" s="12"/>
      <c r="B56" s="12"/>
      <c r="C56" s="9" t="s">
        <v>161</v>
      </c>
      <c r="D56" s="10" t="n">
        <v>381.51</v>
      </c>
      <c r="E56" s="12" t="s">
        <v>271</v>
      </c>
    </row>
    <row r="57" customFormat="false" ht="15" hidden="false" customHeight="false" outlineLevel="0" collapsed="false">
      <c r="A57" s="12"/>
      <c r="B57" s="12"/>
      <c r="C57" s="9" t="s">
        <v>161</v>
      </c>
      <c r="D57" s="10" t="n">
        <v>22.4</v>
      </c>
      <c r="E57" s="12" t="s">
        <v>271</v>
      </c>
    </row>
    <row r="58" customFormat="false" ht="15" hidden="false" customHeight="false" outlineLevel="0" collapsed="false">
      <c r="A58" s="12"/>
      <c r="B58" s="12"/>
      <c r="C58" s="9" t="s">
        <v>161</v>
      </c>
      <c r="D58" s="10" t="n">
        <v>7.22</v>
      </c>
      <c r="E58" s="12" t="s">
        <v>272</v>
      </c>
    </row>
    <row r="59" customFormat="false" ht="15" hidden="false" customHeight="false" outlineLevel="0" collapsed="false">
      <c r="A59" s="12"/>
      <c r="B59" s="12"/>
      <c r="C59" s="9" t="s">
        <v>161</v>
      </c>
      <c r="D59" s="10" t="n">
        <v>342.27</v>
      </c>
      <c r="E59" s="12" t="s">
        <v>273</v>
      </c>
    </row>
    <row r="60" customFormat="false" ht="15" hidden="false" customHeight="false" outlineLevel="0" collapsed="false">
      <c r="A60" s="12"/>
      <c r="B60" s="12"/>
      <c r="C60" s="9" t="s">
        <v>161</v>
      </c>
      <c r="D60" s="10" t="n">
        <v>58.82</v>
      </c>
      <c r="E60" s="12" t="s">
        <v>188</v>
      </c>
    </row>
    <row r="61" customFormat="false" ht="15" hidden="false" customHeight="false" outlineLevel="0" collapsed="false">
      <c r="A61" s="12"/>
      <c r="B61" s="12"/>
      <c r="C61" s="9" t="s">
        <v>161</v>
      </c>
      <c r="D61" s="10" t="n">
        <v>44.3</v>
      </c>
      <c r="E61" s="12" t="s">
        <v>274</v>
      </c>
    </row>
    <row r="62" customFormat="false" ht="15" hidden="false" customHeight="false" outlineLevel="0" collapsed="false">
      <c r="A62" s="12"/>
      <c r="B62" s="12"/>
      <c r="C62" s="9" t="s">
        <v>143</v>
      </c>
      <c r="D62" s="10" t="n">
        <v>3453.08</v>
      </c>
      <c r="E62" s="12" t="s">
        <v>275</v>
      </c>
    </row>
    <row r="63" customFormat="false" ht="15" hidden="false" customHeight="false" outlineLevel="0" collapsed="false">
      <c r="A63" s="12"/>
      <c r="B63" s="12"/>
      <c r="C63" s="9" t="s">
        <v>143</v>
      </c>
      <c r="D63" s="10" t="n">
        <v>7</v>
      </c>
      <c r="E63" s="12" t="s">
        <v>276</v>
      </c>
    </row>
    <row r="64" customFormat="false" ht="15" hidden="false" customHeight="false" outlineLevel="0" collapsed="false">
      <c r="A64" s="12"/>
      <c r="B64" s="12"/>
      <c r="C64" s="9" t="s">
        <v>143</v>
      </c>
      <c r="D64" s="10" t="n">
        <v>384</v>
      </c>
      <c r="E64" s="12" t="s">
        <v>277</v>
      </c>
    </row>
    <row r="65" customFormat="false" ht="15" hidden="false" customHeight="false" outlineLevel="0" collapsed="false">
      <c r="A65" s="12"/>
      <c r="B65" s="12"/>
      <c r="C65" s="9" t="s">
        <v>143</v>
      </c>
      <c r="D65" s="10" t="n">
        <v>4</v>
      </c>
      <c r="E65" s="12" t="s">
        <v>278</v>
      </c>
    </row>
    <row r="66" customFormat="false" ht="15" hidden="false" customHeight="false" outlineLevel="0" collapsed="false">
      <c r="A66" s="12"/>
      <c r="B66" s="12"/>
      <c r="C66" s="9" t="s">
        <v>143</v>
      </c>
      <c r="D66" s="10" t="n">
        <v>5593</v>
      </c>
      <c r="E66" s="12" t="s">
        <v>279</v>
      </c>
    </row>
    <row r="67" customFormat="false" ht="15" hidden="false" customHeight="false" outlineLevel="0" collapsed="false">
      <c r="A67" s="12"/>
      <c r="B67" s="12"/>
      <c r="C67" s="9" t="s">
        <v>28</v>
      </c>
      <c r="D67" s="10" t="n">
        <v>106.03</v>
      </c>
      <c r="E67" s="12" t="s">
        <v>280</v>
      </c>
    </row>
    <row r="68" customFormat="false" ht="15" hidden="false" customHeight="false" outlineLevel="0" collapsed="false">
      <c r="A68" s="12"/>
      <c r="B68" s="12"/>
      <c r="C68" s="9" t="s">
        <v>28</v>
      </c>
      <c r="D68" s="10" t="n">
        <v>168.25</v>
      </c>
      <c r="E68" s="12" t="s">
        <v>281</v>
      </c>
    </row>
    <row r="69" customFormat="false" ht="15" hidden="false" customHeight="false" outlineLevel="0" collapsed="false">
      <c r="A69" s="12"/>
      <c r="B69" s="12"/>
      <c r="C69" s="9" t="s">
        <v>143</v>
      </c>
      <c r="D69" s="39" t="n">
        <v>246.85</v>
      </c>
      <c r="E69" s="12" t="s">
        <v>188</v>
      </c>
    </row>
    <row r="70" customFormat="false" ht="15" hidden="false" customHeight="false" outlineLevel="0" collapsed="false">
      <c r="A70" s="12"/>
      <c r="B70" s="12"/>
      <c r="C70" s="9" t="s">
        <v>143</v>
      </c>
      <c r="D70" s="39" t="n">
        <v>129.53</v>
      </c>
      <c r="E70" s="12" t="s">
        <v>188</v>
      </c>
    </row>
    <row r="71" customFormat="false" ht="15" hidden="false" customHeight="false" outlineLevel="0" collapsed="false">
      <c r="A71" s="12"/>
      <c r="B71" s="12"/>
      <c r="C71" s="9" t="s">
        <v>143</v>
      </c>
      <c r="D71" s="39" t="n">
        <v>3.03</v>
      </c>
      <c r="E71" s="12" t="s">
        <v>188</v>
      </c>
    </row>
    <row r="72" customFormat="false" ht="15" hidden="false" customHeight="false" outlineLevel="0" collapsed="false">
      <c r="A72" s="12"/>
      <c r="B72" s="12"/>
      <c r="C72" s="9" t="s">
        <v>143</v>
      </c>
      <c r="D72" s="39" t="n">
        <v>4</v>
      </c>
      <c r="E72" s="12" t="s">
        <v>282</v>
      </c>
    </row>
    <row r="73" customFormat="false" ht="15" hidden="false" customHeight="false" outlineLevel="0" collapsed="false">
      <c r="A73" s="12"/>
      <c r="B73" s="12"/>
      <c r="C73" s="9" t="s">
        <v>143</v>
      </c>
      <c r="D73" s="39" t="n">
        <v>66</v>
      </c>
      <c r="E73" s="12" t="s">
        <v>282</v>
      </c>
    </row>
    <row r="74" customFormat="false" ht="15" hidden="false" customHeight="false" outlineLevel="0" collapsed="false">
      <c r="A74" s="12"/>
      <c r="B74" s="12"/>
      <c r="C74" s="9" t="s">
        <v>28</v>
      </c>
      <c r="D74" s="39" t="n">
        <v>19.35</v>
      </c>
      <c r="E74" s="12" t="s">
        <v>188</v>
      </c>
    </row>
    <row r="75" customFormat="false" ht="15" hidden="false" customHeight="false" outlineLevel="0" collapsed="false">
      <c r="A75" s="12"/>
      <c r="B75" s="12"/>
      <c r="C75" s="9" t="s">
        <v>28</v>
      </c>
      <c r="D75" s="39" t="n">
        <v>48.14</v>
      </c>
      <c r="E75" s="12" t="s">
        <v>188</v>
      </c>
    </row>
    <row r="76" customFormat="false" ht="15" hidden="false" customHeight="false" outlineLevel="0" collapsed="false">
      <c r="A76" s="4" t="s">
        <v>95</v>
      </c>
      <c r="B76" s="4"/>
      <c r="C76" s="13"/>
      <c r="D76" s="50" t="n">
        <f aca="false">SUM(D40:D75)</f>
        <v>46171.89</v>
      </c>
      <c r="E76" s="17"/>
    </row>
    <row r="77" customFormat="false" ht="15" hidden="false" customHeight="false" outlineLevel="0" collapsed="false">
      <c r="A77" s="43" t="s">
        <v>201</v>
      </c>
      <c r="B77" s="4"/>
      <c r="C77" s="52" t="s">
        <v>161</v>
      </c>
      <c r="D77" s="53" t="n">
        <v>13568</v>
      </c>
      <c r="E77" s="17" t="s">
        <v>283</v>
      </c>
    </row>
    <row r="78" customFormat="false" ht="15" hidden="false" customHeight="false" outlineLevel="0" collapsed="false">
      <c r="A78" s="4" t="s">
        <v>203</v>
      </c>
      <c r="B78" s="4"/>
      <c r="C78" s="13"/>
      <c r="D78" s="50" t="n">
        <f aca="false">SUM(D77:D77)</f>
        <v>13568</v>
      </c>
      <c r="E78" s="17"/>
    </row>
    <row r="79" customFormat="false" ht="15" hidden="false" customHeight="false" outlineLevel="0" collapsed="false">
      <c r="A79" s="12" t="s">
        <v>96</v>
      </c>
      <c r="B79" s="12"/>
      <c r="C79" s="9" t="s">
        <v>181</v>
      </c>
      <c r="D79" s="10" t="n">
        <v>453.49</v>
      </c>
      <c r="E79" s="12" t="s">
        <v>284</v>
      </c>
    </row>
    <row r="80" customFormat="false" ht="15" hidden="false" customHeight="false" outlineLevel="0" collapsed="false">
      <c r="A80" s="12"/>
      <c r="B80" s="12"/>
      <c r="C80" s="9" t="s">
        <v>181</v>
      </c>
      <c r="D80" s="10" t="n">
        <v>313.48</v>
      </c>
      <c r="E80" s="12" t="s">
        <v>284</v>
      </c>
    </row>
    <row r="81" customFormat="false" ht="15" hidden="false" customHeight="false" outlineLevel="0" collapsed="false">
      <c r="A81" s="12"/>
      <c r="B81" s="12"/>
      <c r="C81" s="9" t="s">
        <v>181</v>
      </c>
      <c r="D81" s="10" t="n">
        <v>81.8</v>
      </c>
      <c r="E81" s="12" t="s">
        <v>284</v>
      </c>
    </row>
    <row r="82" customFormat="false" ht="15" hidden="false" customHeight="false" outlineLevel="0" collapsed="false">
      <c r="A82" s="12"/>
      <c r="B82" s="12"/>
      <c r="C82" s="9" t="s">
        <v>230</v>
      </c>
      <c r="D82" s="10" t="n">
        <v>231.6</v>
      </c>
      <c r="E82" s="12" t="s">
        <v>284</v>
      </c>
    </row>
    <row r="83" customFormat="false" ht="15" hidden="false" customHeight="false" outlineLevel="0" collapsed="false">
      <c r="A83" s="12"/>
      <c r="B83" s="12"/>
      <c r="C83" s="9" t="s">
        <v>285</v>
      </c>
      <c r="D83" s="10" t="n">
        <v>140</v>
      </c>
      <c r="E83" s="12" t="s">
        <v>286</v>
      </c>
    </row>
    <row r="84" customFormat="false" ht="15" hidden="false" customHeight="false" outlineLevel="0" collapsed="false">
      <c r="A84" s="12"/>
      <c r="B84" s="12"/>
      <c r="C84" s="9" t="s">
        <v>161</v>
      </c>
      <c r="D84" s="10" t="n">
        <v>459.03</v>
      </c>
      <c r="E84" s="12" t="s">
        <v>284</v>
      </c>
    </row>
    <row r="85" customFormat="false" ht="15" hidden="false" customHeight="false" outlineLevel="0" collapsed="false">
      <c r="A85" s="12"/>
      <c r="B85" s="12"/>
      <c r="C85" s="9" t="s">
        <v>161</v>
      </c>
      <c r="D85" s="10" t="n">
        <v>32</v>
      </c>
      <c r="E85" s="12" t="s">
        <v>284</v>
      </c>
    </row>
    <row r="86" customFormat="false" ht="15" hidden="false" customHeight="false" outlineLevel="0" collapsed="false">
      <c r="A86" s="12"/>
      <c r="B86" s="12"/>
      <c r="C86" s="9" t="s">
        <v>161</v>
      </c>
      <c r="D86" s="10" t="n">
        <v>682.36</v>
      </c>
      <c r="E86" s="12" t="s">
        <v>284</v>
      </c>
    </row>
    <row r="87" customFormat="false" ht="15" hidden="false" customHeight="false" outlineLevel="0" collapsed="false">
      <c r="A87" s="12"/>
      <c r="B87" s="12"/>
      <c r="C87" s="9" t="s">
        <v>161</v>
      </c>
      <c r="D87" s="10" t="n">
        <v>349.61</v>
      </c>
      <c r="E87" s="12" t="s">
        <v>284</v>
      </c>
    </row>
    <row r="88" customFormat="false" ht="15" hidden="false" customHeight="false" outlineLevel="0" collapsed="false">
      <c r="A88" s="12"/>
      <c r="B88" s="12"/>
      <c r="C88" s="9" t="s">
        <v>161</v>
      </c>
      <c r="D88" s="10" t="n">
        <v>325.62</v>
      </c>
      <c r="E88" s="12" t="s">
        <v>284</v>
      </c>
    </row>
    <row r="89" customFormat="false" ht="15" hidden="false" customHeight="false" outlineLevel="0" collapsed="false">
      <c r="A89" s="12"/>
      <c r="B89" s="12"/>
      <c r="C89" s="9" t="s">
        <v>161</v>
      </c>
      <c r="D89" s="10" t="n">
        <v>336.42</v>
      </c>
      <c r="E89" s="12" t="s">
        <v>284</v>
      </c>
    </row>
    <row r="90" customFormat="false" ht="15" hidden="false" customHeight="false" outlineLevel="0" collapsed="false">
      <c r="A90" s="12"/>
      <c r="B90" s="12"/>
      <c r="C90" s="9" t="s">
        <v>143</v>
      </c>
      <c r="D90" s="10" t="n">
        <v>72</v>
      </c>
      <c r="E90" s="12" t="s">
        <v>284</v>
      </c>
    </row>
    <row r="91" customFormat="false" ht="15" hidden="false" customHeight="false" outlineLevel="0" collapsed="false">
      <c r="A91" s="12"/>
      <c r="B91" s="12"/>
      <c r="C91" s="9" t="s">
        <v>28</v>
      </c>
      <c r="D91" s="10" t="n">
        <v>494.98</v>
      </c>
      <c r="E91" s="12" t="s">
        <v>284</v>
      </c>
    </row>
    <row r="92" customFormat="false" ht="15" hidden="false" customHeight="false" outlineLevel="0" collapsed="false">
      <c r="A92" s="12"/>
      <c r="B92" s="12"/>
      <c r="C92" s="9" t="s">
        <v>28</v>
      </c>
      <c r="D92" s="10" t="n">
        <v>309.57</v>
      </c>
      <c r="E92" s="12" t="s">
        <v>284</v>
      </c>
    </row>
    <row r="93" customFormat="false" ht="15" hidden="false" customHeight="false" outlineLevel="0" collapsed="false">
      <c r="A93" s="12"/>
      <c r="B93" s="12"/>
      <c r="C93" s="9" t="s">
        <v>28</v>
      </c>
      <c r="D93" s="10" t="n">
        <v>771.69</v>
      </c>
      <c r="E93" s="12" t="s">
        <v>284</v>
      </c>
    </row>
    <row r="94" customFormat="false" ht="15" hidden="false" customHeight="false" outlineLevel="0" collapsed="false">
      <c r="A94" s="12"/>
      <c r="B94" s="12"/>
      <c r="C94" s="9" t="s">
        <v>28</v>
      </c>
      <c r="D94" s="10" t="n">
        <v>263.09</v>
      </c>
      <c r="E94" s="12" t="s">
        <v>284</v>
      </c>
    </row>
    <row r="95" customFormat="false" ht="15" hidden="false" customHeight="false" outlineLevel="0" collapsed="false">
      <c r="A95" s="4" t="s">
        <v>100</v>
      </c>
      <c r="B95" s="4"/>
      <c r="C95" s="13"/>
      <c r="D95" s="50" t="n">
        <f aca="false">SUM(D79:D94)</f>
        <v>5316.74</v>
      </c>
      <c r="E95" s="4"/>
    </row>
    <row r="96" customFormat="false" ht="15" hidden="false" customHeight="false" outlineLevel="0" collapsed="false">
      <c r="A96" s="12" t="s">
        <v>287</v>
      </c>
      <c r="B96" s="4"/>
      <c r="C96" s="9" t="s">
        <v>143</v>
      </c>
      <c r="D96" s="18" t="n">
        <v>99.01</v>
      </c>
      <c r="E96" s="12" t="s">
        <v>288</v>
      </c>
    </row>
    <row r="97" customFormat="false" ht="15" hidden="false" customHeight="false" outlineLevel="0" collapsed="false">
      <c r="A97" s="4" t="s">
        <v>210</v>
      </c>
      <c r="B97" s="4"/>
      <c r="C97" s="13"/>
      <c r="D97" s="50" t="n">
        <f aca="false">SUM(D96:D96)</f>
        <v>99.01</v>
      </c>
      <c r="E97" s="4"/>
    </row>
    <row r="98" customFormat="false" ht="15" hidden="false" customHeight="false" outlineLevel="0" collapsed="false">
      <c r="A98" s="11" t="n">
        <v>20.12</v>
      </c>
      <c r="B98" s="12"/>
      <c r="C98" s="9"/>
      <c r="D98" s="10" t="n">
        <v>0</v>
      </c>
      <c r="E98" s="12"/>
    </row>
    <row r="99" s="2" customFormat="true" ht="15" hidden="false" customHeight="false" outlineLevel="0" collapsed="false">
      <c r="A99" s="28" t="s">
        <v>102</v>
      </c>
      <c r="B99" s="4"/>
      <c r="C99" s="13"/>
      <c r="D99" s="14" t="n">
        <f aca="false">SUM(D98:D98)</f>
        <v>0</v>
      </c>
      <c r="E99" s="4"/>
    </row>
    <row r="100" s="2" customFormat="true" ht="15" hidden="false" customHeight="false" outlineLevel="0" collapsed="false">
      <c r="A100" s="11" t="n">
        <v>20.13</v>
      </c>
      <c r="B100" s="4"/>
      <c r="C100" s="52" t="s">
        <v>68</v>
      </c>
      <c r="D100" s="54" t="n">
        <v>972</v>
      </c>
      <c r="E100" s="27" t="s">
        <v>289</v>
      </c>
    </row>
    <row r="101" s="2" customFormat="true" ht="15" hidden="false" customHeight="false" outlineLevel="0" collapsed="false">
      <c r="A101" s="28" t="s">
        <v>290</v>
      </c>
      <c r="B101" s="4"/>
      <c r="C101" s="13"/>
      <c r="D101" s="14" t="n">
        <f aca="false">SUM(D100:D100)</f>
        <v>972</v>
      </c>
      <c r="E101" s="4"/>
    </row>
    <row r="102" customFormat="false" ht="15" hidden="false" customHeight="false" outlineLevel="0" collapsed="false">
      <c r="A102" s="12" t="s">
        <v>103</v>
      </c>
      <c r="B102" s="12"/>
      <c r="C102" s="9" t="s">
        <v>28</v>
      </c>
      <c r="D102" s="10" t="n">
        <v>341.51</v>
      </c>
      <c r="E102" s="12" t="s">
        <v>212</v>
      </c>
    </row>
    <row r="103" customFormat="false" ht="15" hidden="false" customHeight="false" outlineLevel="0" collapsed="false">
      <c r="A103" s="4" t="s">
        <v>105</v>
      </c>
      <c r="B103" s="4"/>
      <c r="C103" s="13"/>
      <c r="D103" s="50" t="n">
        <f aca="false">SUM(D102)</f>
        <v>341.51</v>
      </c>
      <c r="E103" s="4"/>
    </row>
    <row r="104" customFormat="false" ht="15" hidden="false" customHeight="false" outlineLevel="0" collapsed="false">
      <c r="A104" s="11" t="n">
        <v>20.25</v>
      </c>
      <c r="B104" s="12"/>
      <c r="C104" s="9" t="s">
        <v>168</v>
      </c>
      <c r="D104" s="10" t="n">
        <v>5457.53</v>
      </c>
      <c r="E104" s="12" t="s">
        <v>291</v>
      </c>
    </row>
    <row r="105" customFormat="false" ht="15" hidden="false" customHeight="false" outlineLevel="0" collapsed="false">
      <c r="A105" s="11"/>
      <c r="B105" s="12"/>
      <c r="C105" s="9" t="s">
        <v>145</v>
      </c>
      <c r="D105" s="10" t="n">
        <v>20</v>
      </c>
      <c r="E105" s="12" t="s">
        <v>292</v>
      </c>
    </row>
    <row r="106" customFormat="false" ht="15" hidden="false" customHeight="false" outlineLevel="0" collapsed="false">
      <c r="A106" s="11"/>
      <c r="B106" s="12"/>
      <c r="C106" s="9" t="s">
        <v>181</v>
      </c>
      <c r="D106" s="10" t="n">
        <v>1000</v>
      </c>
      <c r="E106" s="12" t="s">
        <v>291</v>
      </c>
    </row>
    <row r="107" customFormat="false" ht="15" hidden="false" customHeight="false" outlineLevel="0" collapsed="false">
      <c r="A107" s="11"/>
      <c r="B107" s="12"/>
      <c r="C107" s="9" t="s">
        <v>98</v>
      </c>
      <c r="D107" s="10" t="n">
        <v>7650</v>
      </c>
      <c r="E107" s="12" t="s">
        <v>291</v>
      </c>
    </row>
    <row r="108" customFormat="false" ht="15" hidden="false" customHeight="false" outlineLevel="0" collapsed="false">
      <c r="A108" s="11"/>
      <c r="B108" s="12"/>
      <c r="C108" s="9" t="s">
        <v>230</v>
      </c>
      <c r="D108" s="10" t="n">
        <v>20</v>
      </c>
      <c r="E108" s="12" t="s">
        <v>291</v>
      </c>
    </row>
    <row r="109" customFormat="false" ht="15" hidden="false" customHeight="false" outlineLevel="0" collapsed="false">
      <c r="A109" s="11"/>
      <c r="B109" s="12"/>
      <c r="C109" s="9" t="s">
        <v>161</v>
      </c>
      <c r="D109" s="10" t="n">
        <v>5200</v>
      </c>
      <c r="E109" s="12" t="s">
        <v>291</v>
      </c>
    </row>
    <row r="110" customFormat="false" ht="15" hidden="false" customHeight="false" outlineLevel="0" collapsed="false">
      <c r="A110" s="11"/>
      <c r="B110" s="12"/>
      <c r="C110" s="9" t="s">
        <v>143</v>
      </c>
      <c r="D110" s="10" t="n">
        <v>5000</v>
      </c>
      <c r="E110" s="12" t="s">
        <v>291</v>
      </c>
    </row>
    <row r="111" customFormat="false" ht="15" hidden="false" customHeight="false" outlineLevel="0" collapsed="false">
      <c r="A111" s="11"/>
      <c r="B111" s="12"/>
      <c r="C111" s="9" t="s">
        <v>143</v>
      </c>
      <c r="D111" s="10" t="n">
        <v>3570</v>
      </c>
      <c r="E111" s="12" t="s">
        <v>291</v>
      </c>
    </row>
    <row r="112" customFormat="false" ht="15" hidden="false" customHeight="false" outlineLevel="0" collapsed="false">
      <c r="A112" s="11"/>
      <c r="B112" s="12"/>
      <c r="C112" s="9" t="s">
        <v>143</v>
      </c>
      <c r="D112" s="10" t="n">
        <v>3332</v>
      </c>
      <c r="E112" s="12" t="s">
        <v>291</v>
      </c>
    </row>
    <row r="113" customFormat="false" ht="15" hidden="false" customHeight="false" outlineLevel="0" collapsed="false">
      <c r="A113" s="11"/>
      <c r="B113" s="12"/>
      <c r="C113" s="9" t="s">
        <v>68</v>
      </c>
      <c r="D113" s="10" t="n">
        <v>3736.91</v>
      </c>
      <c r="E113" s="12" t="s">
        <v>292</v>
      </c>
    </row>
    <row r="114" customFormat="false" ht="15" hidden="false" customHeight="false" outlineLevel="0" collapsed="false">
      <c r="A114" s="11"/>
      <c r="B114" s="12"/>
      <c r="C114" s="9" t="s">
        <v>28</v>
      </c>
      <c r="D114" s="10" t="n">
        <v>3027.03</v>
      </c>
      <c r="E114" s="12" t="s">
        <v>292</v>
      </c>
    </row>
    <row r="115" customFormat="false" ht="15" hidden="false" customHeight="false" outlineLevel="0" collapsed="false">
      <c r="A115" s="4" t="s">
        <v>108</v>
      </c>
      <c r="B115" s="4"/>
      <c r="C115" s="13"/>
      <c r="D115" s="14" t="n">
        <f aca="false">SUM(D104:D114)</f>
        <v>38013.47</v>
      </c>
      <c r="E115" s="12"/>
    </row>
    <row r="116" customFormat="false" ht="15" hidden="false" customHeight="false" outlineLevel="0" collapsed="false">
      <c r="A116" s="12" t="s">
        <v>109</v>
      </c>
      <c r="B116" s="12"/>
      <c r="C116" s="9" t="s">
        <v>12</v>
      </c>
      <c r="D116" s="10" t="n">
        <v>867.66</v>
      </c>
      <c r="E116" s="12" t="s">
        <v>293</v>
      </c>
    </row>
    <row r="117" customFormat="false" ht="15" hidden="false" customHeight="false" outlineLevel="0" collapsed="false">
      <c r="A117" s="4" t="s">
        <v>110</v>
      </c>
      <c r="B117" s="4"/>
      <c r="C117" s="13"/>
      <c r="D117" s="50" t="n">
        <f aca="false">SUM(D116:D116)</f>
        <v>867.66</v>
      </c>
      <c r="E117" s="4"/>
    </row>
    <row r="118" customFormat="false" ht="15" hidden="false" customHeight="false" outlineLevel="0" collapsed="false">
      <c r="A118" s="12" t="s">
        <v>111</v>
      </c>
      <c r="B118" s="12"/>
      <c r="C118" s="9" t="s">
        <v>181</v>
      </c>
      <c r="D118" s="10" t="n">
        <v>272.15</v>
      </c>
      <c r="E118" s="12" t="s">
        <v>294</v>
      </c>
    </row>
    <row r="119" customFormat="false" ht="15" hidden="false" customHeight="false" outlineLevel="0" collapsed="false">
      <c r="A119" s="4" t="s">
        <v>112</v>
      </c>
      <c r="B119" s="4"/>
      <c r="C119" s="13"/>
      <c r="D119" s="50" t="n">
        <f aca="false">SUM(D118:D118)</f>
        <v>272.15</v>
      </c>
      <c r="E119" s="4"/>
    </row>
    <row r="120" customFormat="false" ht="15" hidden="false" customHeight="false" outlineLevel="0" collapsed="false">
      <c r="A120" s="12" t="s">
        <v>113</v>
      </c>
      <c r="B120" s="12"/>
      <c r="C120" s="9" t="s">
        <v>145</v>
      </c>
      <c r="D120" s="10" t="n">
        <v>355</v>
      </c>
      <c r="E120" s="12" t="s">
        <v>295</v>
      </c>
    </row>
    <row r="121" customFormat="false" ht="15" hidden="false" customHeight="false" outlineLevel="0" collapsed="false">
      <c r="A121" s="12"/>
      <c r="B121" s="12"/>
      <c r="C121" s="9" t="s">
        <v>145</v>
      </c>
      <c r="D121" s="10" t="n">
        <v>95</v>
      </c>
      <c r="E121" s="12" t="s">
        <v>114</v>
      </c>
    </row>
    <row r="122" customFormat="false" ht="15" hidden="false" customHeight="false" outlineLevel="0" collapsed="false">
      <c r="A122" s="12"/>
      <c r="B122" s="12"/>
      <c r="C122" s="9" t="s">
        <v>181</v>
      </c>
      <c r="D122" s="10" t="n">
        <v>194.6</v>
      </c>
      <c r="E122" s="12" t="s">
        <v>296</v>
      </c>
    </row>
    <row r="123" customFormat="false" ht="15" hidden="false" customHeight="false" outlineLevel="0" collapsed="false">
      <c r="A123" s="12"/>
      <c r="B123" s="12"/>
      <c r="C123" s="9" t="s">
        <v>297</v>
      </c>
      <c r="D123" s="10" t="n">
        <v>133.6</v>
      </c>
      <c r="E123" s="12" t="s">
        <v>296</v>
      </c>
    </row>
    <row r="124" customFormat="false" ht="15" hidden="false" customHeight="false" outlineLevel="0" collapsed="false">
      <c r="A124" s="12"/>
      <c r="B124" s="12"/>
      <c r="C124" s="9" t="s">
        <v>297</v>
      </c>
      <c r="D124" s="10" t="n">
        <v>440</v>
      </c>
      <c r="E124" s="12" t="s">
        <v>298</v>
      </c>
    </row>
    <row r="125" customFormat="false" ht="15" hidden="false" customHeight="false" outlineLevel="0" collapsed="false">
      <c r="A125" s="12"/>
      <c r="B125" s="12"/>
      <c r="C125" s="9" t="s">
        <v>297</v>
      </c>
      <c r="D125" s="10" t="n">
        <v>772.45</v>
      </c>
      <c r="E125" s="12" t="s">
        <v>299</v>
      </c>
    </row>
    <row r="126" customFormat="false" ht="15" hidden="false" customHeight="false" outlineLevel="0" collapsed="false">
      <c r="A126" s="12"/>
      <c r="B126" s="12"/>
      <c r="C126" s="9" t="s">
        <v>230</v>
      </c>
      <c r="D126" s="10" t="n">
        <v>357</v>
      </c>
      <c r="E126" s="12" t="s">
        <v>300</v>
      </c>
    </row>
    <row r="127" customFormat="false" ht="15" hidden="false" customHeight="false" outlineLevel="0" collapsed="false">
      <c r="A127" s="12"/>
      <c r="B127" s="12"/>
      <c r="C127" s="9" t="s">
        <v>230</v>
      </c>
      <c r="D127" s="10" t="n">
        <v>275</v>
      </c>
      <c r="E127" s="12" t="s">
        <v>298</v>
      </c>
    </row>
    <row r="128" customFormat="false" ht="15" hidden="false" customHeight="false" outlineLevel="0" collapsed="false">
      <c r="A128" s="12"/>
      <c r="B128" s="12"/>
      <c r="C128" s="9" t="s">
        <v>285</v>
      </c>
      <c r="D128" s="10" t="n">
        <v>194.6</v>
      </c>
      <c r="E128" s="12" t="s">
        <v>296</v>
      </c>
    </row>
    <row r="129" customFormat="false" ht="15" hidden="false" customHeight="false" outlineLevel="0" collapsed="false">
      <c r="A129" s="12"/>
      <c r="B129" s="12"/>
      <c r="C129" s="9" t="s">
        <v>285</v>
      </c>
      <c r="D129" s="10" t="n">
        <v>133.6</v>
      </c>
      <c r="E129" s="12" t="s">
        <v>296</v>
      </c>
    </row>
    <row r="130" customFormat="false" ht="15" hidden="false" customHeight="false" outlineLevel="0" collapsed="false">
      <c r="A130" s="12"/>
      <c r="B130" s="12"/>
      <c r="C130" s="9" t="s">
        <v>285</v>
      </c>
      <c r="D130" s="10" t="n">
        <v>430</v>
      </c>
      <c r="E130" s="12" t="s">
        <v>298</v>
      </c>
    </row>
    <row r="131" customFormat="false" ht="15" hidden="false" customHeight="false" outlineLevel="0" collapsed="false">
      <c r="A131" s="12"/>
      <c r="B131" s="12"/>
      <c r="C131" s="9" t="s">
        <v>161</v>
      </c>
      <c r="D131" s="10" t="n">
        <v>10</v>
      </c>
      <c r="E131" s="12" t="s">
        <v>301</v>
      </c>
    </row>
    <row r="132" customFormat="false" ht="15" hidden="false" customHeight="false" outlineLevel="0" collapsed="false">
      <c r="A132" s="12"/>
      <c r="B132" s="12"/>
      <c r="C132" s="9" t="s">
        <v>161</v>
      </c>
      <c r="D132" s="10" t="n">
        <v>10</v>
      </c>
      <c r="E132" s="12" t="s">
        <v>301</v>
      </c>
    </row>
    <row r="133" customFormat="false" ht="15" hidden="false" customHeight="false" outlineLevel="0" collapsed="false">
      <c r="A133" s="12"/>
      <c r="B133" s="12"/>
      <c r="C133" s="9" t="s">
        <v>216</v>
      </c>
      <c r="D133" s="10" t="n">
        <v>320</v>
      </c>
      <c r="E133" s="12" t="s">
        <v>298</v>
      </c>
    </row>
    <row r="134" customFormat="false" ht="15" hidden="false" customHeight="false" outlineLevel="0" collapsed="false">
      <c r="A134" s="12"/>
      <c r="B134" s="12"/>
      <c r="C134" s="9" t="s">
        <v>143</v>
      </c>
      <c r="D134" s="10" t="n">
        <v>194.6</v>
      </c>
      <c r="E134" s="12" t="s">
        <v>296</v>
      </c>
    </row>
    <row r="135" customFormat="false" ht="15" hidden="false" customHeight="false" outlineLevel="0" collapsed="false">
      <c r="A135" s="12"/>
      <c r="B135" s="12"/>
      <c r="C135" s="9" t="s">
        <v>149</v>
      </c>
      <c r="D135" s="10" t="n">
        <v>20</v>
      </c>
      <c r="E135" s="12" t="s">
        <v>114</v>
      </c>
    </row>
    <row r="136" customFormat="false" ht="15" hidden="false" customHeight="false" outlineLevel="0" collapsed="false">
      <c r="A136" s="4" t="s">
        <v>123</v>
      </c>
      <c r="B136" s="4"/>
      <c r="C136" s="13"/>
      <c r="D136" s="14" t="n">
        <f aca="false">SUM(D120:D135)</f>
        <v>3935.45</v>
      </c>
      <c r="E136" s="4"/>
    </row>
    <row r="137" customFormat="false" ht="15" hidden="false" customHeight="false" outlineLevel="0" collapsed="false">
      <c r="A137" s="11" t="n">
        <v>59.17</v>
      </c>
      <c r="B137" s="12"/>
      <c r="C137" s="9" t="s">
        <v>168</v>
      </c>
      <c r="D137" s="10" t="n">
        <v>157626.84</v>
      </c>
      <c r="E137" s="12" t="s">
        <v>302</v>
      </c>
    </row>
    <row r="138" customFormat="false" ht="15" hidden="false" customHeight="false" outlineLevel="0" collapsed="false">
      <c r="A138" s="11"/>
      <c r="B138" s="12"/>
      <c r="C138" s="9" t="s">
        <v>297</v>
      </c>
      <c r="D138" s="10" t="n">
        <v>2993.59</v>
      </c>
      <c r="E138" s="12" t="s">
        <v>302</v>
      </c>
    </row>
    <row r="139" customFormat="false" ht="15" hidden="false" customHeight="false" outlineLevel="0" collapsed="false">
      <c r="A139" s="11"/>
      <c r="B139" s="12"/>
      <c r="C139" s="9" t="s">
        <v>297</v>
      </c>
      <c r="D139" s="10" t="n">
        <v>3644.86</v>
      </c>
      <c r="E139" s="12" t="s">
        <v>302</v>
      </c>
    </row>
    <row r="140" customFormat="false" ht="15" hidden="false" customHeight="false" outlineLevel="0" collapsed="false">
      <c r="A140" s="11"/>
      <c r="B140" s="12"/>
      <c r="C140" s="9" t="s">
        <v>297</v>
      </c>
      <c r="D140" s="10" t="n">
        <v>2873.63</v>
      </c>
      <c r="E140" s="12" t="s">
        <v>302</v>
      </c>
    </row>
    <row r="141" customFormat="false" ht="15" hidden="false" customHeight="false" outlineLevel="0" collapsed="false">
      <c r="A141" s="11"/>
      <c r="B141" s="12"/>
      <c r="C141" s="9" t="s">
        <v>297</v>
      </c>
      <c r="D141" s="10" t="n">
        <v>5544.9</v>
      </c>
      <c r="E141" s="12" t="s">
        <v>302</v>
      </c>
    </row>
    <row r="142" customFormat="false" ht="15" hidden="false" customHeight="false" outlineLevel="0" collapsed="false">
      <c r="A142" s="11"/>
      <c r="B142" s="12"/>
      <c r="C142" s="9" t="s">
        <v>297</v>
      </c>
      <c r="D142" s="10" t="n">
        <v>14028.75</v>
      </c>
      <c r="E142" s="12" t="s">
        <v>302</v>
      </c>
    </row>
    <row r="143" customFormat="false" ht="15" hidden="false" customHeight="false" outlineLevel="0" collapsed="false">
      <c r="A143" s="11"/>
      <c r="B143" s="12"/>
      <c r="C143" s="9" t="s">
        <v>297</v>
      </c>
      <c r="D143" s="10" t="n">
        <v>2716.95</v>
      </c>
      <c r="E143" s="12" t="s">
        <v>302</v>
      </c>
    </row>
    <row r="144" customFormat="false" ht="15" hidden="false" customHeight="false" outlineLevel="0" collapsed="false">
      <c r="A144" s="11"/>
      <c r="B144" s="12"/>
      <c r="C144" s="9" t="s">
        <v>297</v>
      </c>
      <c r="D144" s="10" t="n">
        <v>2847.1</v>
      </c>
      <c r="E144" s="12" t="s">
        <v>302</v>
      </c>
    </row>
    <row r="145" customFormat="false" ht="15" hidden="false" customHeight="false" outlineLevel="0" collapsed="false">
      <c r="A145" s="11"/>
      <c r="B145" s="12"/>
      <c r="C145" s="9" t="s">
        <v>297</v>
      </c>
      <c r="D145" s="10" t="n">
        <v>6374.18</v>
      </c>
      <c r="E145" s="12" t="s">
        <v>302</v>
      </c>
    </row>
    <row r="146" customFormat="false" ht="15" hidden="false" customHeight="false" outlineLevel="0" collapsed="false">
      <c r="A146" s="11"/>
      <c r="B146" s="12"/>
      <c r="C146" s="9" t="s">
        <v>297</v>
      </c>
      <c r="D146" s="10" t="n">
        <v>3728.01</v>
      </c>
      <c r="E146" s="12" t="s">
        <v>302</v>
      </c>
      <c r="I146" s="1"/>
    </row>
    <row r="147" customFormat="false" ht="15" hidden="false" customHeight="false" outlineLevel="0" collapsed="false">
      <c r="A147" s="11"/>
      <c r="B147" s="12"/>
      <c r="C147" s="9" t="s">
        <v>297</v>
      </c>
      <c r="D147" s="10" t="n">
        <v>1764.78</v>
      </c>
      <c r="E147" s="12" t="s">
        <v>302</v>
      </c>
    </row>
    <row r="148" customFormat="false" ht="15" hidden="false" customHeight="false" outlineLevel="0" collapsed="false">
      <c r="A148" s="11"/>
      <c r="B148" s="12"/>
      <c r="C148" s="9" t="s">
        <v>297</v>
      </c>
      <c r="D148" s="10" t="n">
        <v>4355.03</v>
      </c>
      <c r="E148" s="12" t="s">
        <v>302</v>
      </c>
    </row>
    <row r="149" customFormat="false" ht="15" hidden="false" customHeight="false" outlineLevel="0" collapsed="false">
      <c r="A149" s="11"/>
      <c r="B149" s="12"/>
      <c r="C149" s="9" t="s">
        <v>297</v>
      </c>
      <c r="D149" s="10" t="n">
        <v>3429.59</v>
      </c>
      <c r="E149" s="12" t="s">
        <v>302</v>
      </c>
    </row>
    <row r="150" customFormat="false" ht="15" hidden="false" customHeight="false" outlineLevel="0" collapsed="false">
      <c r="A150" s="11"/>
      <c r="B150" s="12"/>
      <c r="C150" s="9" t="s">
        <v>297</v>
      </c>
      <c r="D150" s="10" t="n">
        <v>4326.43</v>
      </c>
      <c r="E150" s="12" t="s">
        <v>302</v>
      </c>
    </row>
    <row r="151" customFormat="false" ht="15" hidden="false" customHeight="false" outlineLevel="0" collapsed="false">
      <c r="A151" s="11"/>
      <c r="B151" s="12"/>
      <c r="C151" s="9" t="s">
        <v>297</v>
      </c>
      <c r="D151" s="10" t="n">
        <v>2620.94</v>
      </c>
      <c r="E151" s="12" t="s">
        <v>302</v>
      </c>
    </row>
    <row r="152" customFormat="false" ht="15" hidden="false" customHeight="false" outlineLevel="0" collapsed="false">
      <c r="A152" s="11"/>
      <c r="B152" s="12"/>
      <c r="C152" s="9" t="s">
        <v>297</v>
      </c>
      <c r="D152" s="10" t="n">
        <v>4246.16</v>
      </c>
      <c r="E152" s="12" t="s">
        <v>302</v>
      </c>
    </row>
    <row r="153" customFormat="false" ht="15" hidden="false" customHeight="false" outlineLevel="0" collapsed="false">
      <c r="A153" s="11"/>
      <c r="B153" s="12"/>
      <c r="C153" s="9" t="s">
        <v>297</v>
      </c>
      <c r="D153" s="10" t="n">
        <v>5615.62</v>
      </c>
      <c r="E153" s="12" t="s">
        <v>302</v>
      </c>
    </row>
    <row r="154" customFormat="false" ht="15" hidden="false" customHeight="false" outlineLevel="0" collapsed="false">
      <c r="A154" s="11"/>
      <c r="B154" s="12"/>
      <c r="C154" s="9" t="s">
        <v>297</v>
      </c>
      <c r="D154" s="10" t="n">
        <v>14000</v>
      </c>
      <c r="E154" s="12" t="s">
        <v>302</v>
      </c>
    </row>
    <row r="155" customFormat="false" ht="15" hidden="false" customHeight="false" outlineLevel="0" collapsed="false">
      <c r="A155" s="11"/>
      <c r="B155" s="12"/>
      <c r="C155" s="9" t="s">
        <v>297</v>
      </c>
      <c r="D155" s="10" t="n">
        <v>2800</v>
      </c>
      <c r="E155" s="12" t="s">
        <v>302</v>
      </c>
    </row>
    <row r="156" customFormat="false" ht="15" hidden="false" customHeight="false" outlineLevel="0" collapsed="false">
      <c r="A156" s="11"/>
      <c r="B156" s="12"/>
      <c r="C156" s="9" t="s">
        <v>98</v>
      </c>
      <c r="D156" s="10" t="n">
        <v>82692.84</v>
      </c>
      <c r="E156" s="12" t="s">
        <v>302</v>
      </c>
    </row>
    <row r="157" customFormat="false" ht="15" hidden="false" customHeight="false" outlineLevel="0" collapsed="false">
      <c r="A157" s="11"/>
      <c r="B157" s="12"/>
      <c r="C157" s="9" t="s">
        <v>230</v>
      </c>
      <c r="D157" s="10" t="n">
        <v>25700</v>
      </c>
      <c r="E157" s="12" t="s">
        <v>302</v>
      </c>
    </row>
    <row r="158" customFormat="false" ht="15" hidden="false" customHeight="false" outlineLevel="0" collapsed="false">
      <c r="A158" s="11"/>
      <c r="B158" s="12"/>
      <c r="C158" s="9" t="s">
        <v>161</v>
      </c>
      <c r="D158" s="10" t="n">
        <v>136627.97</v>
      </c>
      <c r="E158" s="12" t="s">
        <v>302</v>
      </c>
    </row>
    <row r="159" customFormat="false" ht="15" hidden="false" customHeight="false" outlineLevel="0" collapsed="false">
      <c r="A159" s="11"/>
      <c r="B159" s="12"/>
      <c r="C159" s="9" t="s">
        <v>143</v>
      </c>
      <c r="D159" s="10" t="n">
        <v>180653.94</v>
      </c>
      <c r="E159" s="12" t="s">
        <v>302</v>
      </c>
    </row>
    <row r="160" customFormat="false" ht="15" hidden="false" customHeight="false" outlineLevel="0" collapsed="false">
      <c r="A160" s="28" t="s">
        <v>128</v>
      </c>
      <c r="B160" s="4"/>
      <c r="C160" s="13"/>
      <c r="D160" s="14" t="n">
        <f aca="false">SUM(D137:D159)</f>
        <v>671212.11</v>
      </c>
      <c r="E160" s="12"/>
    </row>
    <row r="161" customFormat="false" ht="15" hidden="false" customHeight="false" outlineLevel="0" collapsed="false">
      <c r="A161" s="31" t="s">
        <v>129</v>
      </c>
      <c r="B161" s="12"/>
      <c r="C161" s="9" t="s">
        <v>12</v>
      </c>
      <c r="D161" s="10" t="n">
        <v>10506</v>
      </c>
      <c r="E161" s="12" t="s">
        <v>303</v>
      </c>
    </row>
    <row r="162" customFormat="false" ht="15" hidden="false" customHeight="false" outlineLevel="0" collapsed="false">
      <c r="A162" s="32" t="s">
        <v>131</v>
      </c>
      <c r="B162" s="12"/>
      <c r="C162" s="9"/>
      <c r="D162" s="14" t="n">
        <f aca="false">SUM(D161)</f>
        <v>10506</v>
      </c>
      <c r="E162" s="12"/>
    </row>
    <row r="163" customFormat="false" ht="15" hidden="false" customHeight="false" outlineLevel="0" collapsed="false">
      <c r="A163" s="31" t="n">
        <v>65.01</v>
      </c>
      <c r="B163" s="12"/>
      <c r="C163" s="9" t="s">
        <v>28</v>
      </c>
      <c r="D163" s="10" t="n">
        <v>5743181.95</v>
      </c>
      <c r="E163" s="12" t="s">
        <v>132</v>
      </c>
    </row>
    <row r="164" customFormat="false" ht="15" hidden="false" customHeight="false" outlineLevel="0" collapsed="false">
      <c r="A164" s="32" t="s">
        <v>133</v>
      </c>
      <c r="B164" s="12"/>
      <c r="C164" s="9"/>
      <c r="D164" s="50" t="n">
        <f aca="false">SUM(D163)</f>
        <v>5743181.95</v>
      </c>
      <c r="E164" s="12"/>
    </row>
    <row r="165" customFormat="false" ht="15" hidden="false" customHeight="false" outlineLevel="0" collapsed="false">
      <c r="A165" s="31" t="s">
        <v>134</v>
      </c>
      <c r="B165" s="12"/>
      <c r="C165" s="9" t="s">
        <v>177</v>
      </c>
      <c r="D165" s="10" t="n">
        <v>65424.87</v>
      </c>
      <c r="E165" s="12" t="s">
        <v>132</v>
      </c>
    </row>
    <row r="166" customFormat="false" ht="15" hidden="false" customHeight="false" outlineLevel="0" collapsed="false">
      <c r="A166" s="31"/>
      <c r="B166" s="12"/>
      <c r="C166" s="9" t="s">
        <v>28</v>
      </c>
      <c r="D166" s="10" t="n">
        <v>629.52</v>
      </c>
      <c r="E166" s="12" t="s">
        <v>132</v>
      </c>
    </row>
    <row r="167" customFormat="false" ht="15" hidden="false" customHeight="false" outlineLevel="0" collapsed="false">
      <c r="A167" s="31"/>
      <c r="B167" s="12"/>
      <c r="C167" s="9" t="s">
        <v>28</v>
      </c>
      <c r="D167" s="10" t="n">
        <v>2700</v>
      </c>
      <c r="E167" s="12" t="s">
        <v>132</v>
      </c>
    </row>
    <row r="168" customFormat="false" ht="15" hidden="false" customHeight="false" outlineLevel="0" collapsed="false">
      <c r="A168" s="31"/>
      <c r="B168" s="12"/>
      <c r="C168" s="9" t="s">
        <v>28</v>
      </c>
      <c r="D168" s="10" t="n">
        <v>4981485.73</v>
      </c>
      <c r="E168" s="12" t="s">
        <v>132</v>
      </c>
    </row>
    <row r="169" customFormat="false" ht="15" hidden="false" customHeight="false" outlineLevel="0" collapsed="false">
      <c r="A169" s="32" t="s">
        <v>135</v>
      </c>
      <c r="B169" s="4"/>
      <c r="C169" s="13"/>
      <c r="D169" s="50" t="n">
        <f aca="false">SUM(D165:D168)</f>
        <v>5050240.12</v>
      </c>
      <c r="E169" s="4"/>
    </row>
    <row r="170" customFormat="false" ht="15" hidden="false" customHeight="false" outlineLevel="0" collapsed="false">
      <c r="A170" s="31" t="s">
        <v>304</v>
      </c>
      <c r="B170" s="4"/>
      <c r="C170" s="9"/>
      <c r="D170" s="10"/>
      <c r="E170" s="12"/>
    </row>
    <row r="171" customFormat="false" ht="15" hidden="false" customHeight="false" outlineLevel="0" collapsed="false">
      <c r="A171" s="32" t="s">
        <v>305</v>
      </c>
      <c r="B171" s="4"/>
      <c r="C171" s="13"/>
      <c r="D171" s="50" t="n">
        <f aca="false">SUM(D170:D170)</f>
        <v>0</v>
      </c>
      <c r="E171" s="4"/>
    </row>
    <row r="172" customFormat="false" ht="15" hidden="false" customHeight="false" outlineLevel="0" collapsed="false">
      <c r="D172" s="1" t="n">
        <f aca="false">D12+D16+D21+D23+D26+D35+D39+D76+D78+D95+D99+D101+D103+D115+D117+D119+D136+D162+D97+D160+D164+D171+D169</f>
        <v>11685034.66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7"/>
  <sheetViews>
    <sheetView showFormulas="false" showGridLines="true" showRowColHeaders="true" showZeros="true" rightToLeft="false" tabSelected="false" showOutlineSymbols="true" defaultGridColor="true" view="normal" topLeftCell="A27" colorId="64" zoomScale="100" zoomScaleNormal="100" zoomScalePageLayoutView="100" workbookViewId="0">
      <selection pane="topLeft" activeCell="D57" activeCellId="0" sqref="D57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306</v>
      </c>
      <c r="B8" s="2"/>
      <c r="C8" s="2" t="s">
        <v>307</v>
      </c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308</v>
      </c>
      <c r="C11" s="9" t="s">
        <v>12</v>
      </c>
      <c r="D11" s="10" t="n">
        <v>53645</v>
      </c>
      <c r="E11" s="11" t="s">
        <v>309</v>
      </c>
    </row>
    <row r="12" customFormat="false" ht="15" hidden="false" customHeight="false" outlineLevel="0" collapsed="false">
      <c r="A12" s="7"/>
      <c r="B12" s="8"/>
      <c r="C12" s="9" t="s">
        <v>12</v>
      </c>
      <c r="D12" s="10" t="n">
        <v>208412</v>
      </c>
      <c r="E12" s="11" t="s">
        <v>310</v>
      </c>
    </row>
    <row r="13" customFormat="false" ht="15" hidden="false" customHeight="false" outlineLevel="0" collapsed="false">
      <c r="A13" s="7"/>
      <c r="B13" s="8"/>
      <c r="C13" s="9" t="s">
        <v>12</v>
      </c>
      <c r="D13" s="10" t="n">
        <v>79304</v>
      </c>
      <c r="E13" s="11" t="s">
        <v>311</v>
      </c>
    </row>
    <row r="14" customFormat="false" ht="15" hidden="false" customHeight="false" outlineLevel="0" collapsed="false">
      <c r="A14" s="7"/>
      <c r="B14" s="8"/>
      <c r="C14" s="9" t="s">
        <v>12</v>
      </c>
      <c r="D14" s="10" t="n">
        <v>22795</v>
      </c>
      <c r="E14" s="11" t="s">
        <v>140</v>
      </c>
    </row>
    <row r="15" customFormat="false" ht="15" hidden="false" customHeight="false" outlineLevel="0" collapsed="false">
      <c r="A15" s="7"/>
      <c r="B15" s="8"/>
      <c r="C15" s="9" t="s">
        <v>12</v>
      </c>
      <c r="D15" s="10" t="n">
        <v>89675</v>
      </c>
      <c r="E15" s="11" t="s">
        <v>140</v>
      </c>
    </row>
    <row r="16" customFormat="false" ht="15" hidden="false" customHeight="false" outlineLevel="0" collapsed="false">
      <c r="A16" s="7"/>
      <c r="B16" s="8"/>
      <c r="C16" s="9" t="s">
        <v>12</v>
      </c>
      <c r="D16" s="10" t="n">
        <v>42793</v>
      </c>
      <c r="E16" s="11" t="s">
        <v>140</v>
      </c>
    </row>
    <row r="17" customFormat="false" ht="15" hidden="false" customHeight="false" outlineLevel="0" collapsed="false">
      <c r="A17" s="7"/>
      <c r="B17" s="8"/>
      <c r="C17" s="9" t="s">
        <v>12</v>
      </c>
      <c r="D17" s="10" t="n">
        <f aca="false">202556-43905-36423</f>
        <v>122228</v>
      </c>
      <c r="E17" s="11" t="s">
        <v>140</v>
      </c>
    </row>
    <row r="18" customFormat="false" ht="15" hidden="false" customHeight="false" outlineLevel="0" collapsed="false">
      <c r="A18" s="7"/>
      <c r="B18" s="8"/>
      <c r="C18" s="9" t="s">
        <v>12</v>
      </c>
      <c r="D18" s="10" t="n">
        <f aca="false">129097-888-6739</f>
        <v>121470</v>
      </c>
      <c r="E18" s="11" t="s">
        <v>140</v>
      </c>
    </row>
    <row r="19" customFormat="false" ht="15" hidden="false" customHeight="false" outlineLevel="0" collapsed="false">
      <c r="A19" s="7"/>
      <c r="B19" s="8"/>
      <c r="C19" s="9" t="s">
        <v>285</v>
      </c>
      <c r="D19" s="10" t="n">
        <v>400</v>
      </c>
      <c r="E19" s="11" t="s">
        <v>312</v>
      </c>
    </row>
    <row r="20" customFormat="false" ht="15" hidden="false" customHeight="false" outlineLevel="0" collapsed="false">
      <c r="A20" s="7"/>
      <c r="B20" s="8"/>
      <c r="C20" s="9" t="s">
        <v>143</v>
      </c>
      <c r="D20" s="10" t="n">
        <v>100</v>
      </c>
      <c r="E20" s="11" t="s">
        <v>147</v>
      </c>
    </row>
    <row r="21" customFormat="false" ht="15" hidden="false" customHeight="false" outlineLevel="0" collapsed="false">
      <c r="A21" s="7"/>
      <c r="B21" s="8"/>
      <c r="C21" s="9" t="s">
        <v>143</v>
      </c>
      <c r="D21" s="10" t="n">
        <v>980</v>
      </c>
      <c r="E21" s="11" t="s">
        <v>147</v>
      </c>
    </row>
    <row r="22" customFormat="false" ht="15" hidden="false" customHeight="false" outlineLevel="0" collapsed="false">
      <c r="A22" s="7"/>
      <c r="B22" s="8"/>
      <c r="C22" s="9" t="s">
        <v>143</v>
      </c>
      <c r="D22" s="10" t="n">
        <v>510</v>
      </c>
      <c r="E22" s="11" t="s">
        <v>147</v>
      </c>
    </row>
    <row r="23" customFormat="false" ht="15" hidden="false" customHeight="false" outlineLevel="0" collapsed="false">
      <c r="A23" s="7"/>
      <c r="B23" s="8"/>
      <c r="C23" s="9" t="s">
        <v>143</v>
      </c>
      <c r="D23" s="10" t="n">
        <v>274</v>
      </c>
      <c r="E23" s="11" t="s">
        <v>147</v>
      </c>
    </row>
    <row r="24" customFormat="false" ht="15" hidden="false" customHeight="false" outlineLevel="0" collapsed="false">
      <c r="A24" s="7"/>
      <c r="B24" s="8"/>
      <c r="C24" s="9" t="s">
        <v>143</v>
      </c>
      <c r="D24" s="10" t="n">
        <v>437</v>
      </c>
      <c r="E24" s="11" t="s">
        <v>147</v>
      </c>
    </row>
    <row r="25" customFormat="false" ht="15" hidden="false" customHeight="false" outlineLevel="0" collapsed="false">
      <c r="A25" s="7"/>
      <c r="B25" s="8"/>
      <c r="C25" s="9" t="s">
        <v>143</v>
      </c>
      <c r="D25" s="10" t="n">
        <v>300</v>
      </c>
      <c r="E25" s="11" t="s">
        <v>147</v>
      </c>
    </row>
    <row r="26" customFormat="false" ht="15" hidden="false" customHeight="false" outlineLevel="0" collapsed="false">
      <c r="A26" s="7"/>
      <c r="B26" s="8"/>
      <c r="C26" s="9" t="s">
        <v>143</v>
      </c>
      <c r="D26" s="10" t="n">
        <v>60</v>
      </c>
      <c r="E26" s="11" t="s">
        <v>313</v>
      </c>
    </row>
    <row r="27" customFormat="false" ht="15" hidden="false" customHeight="false" outlineLevel="0" collapsed="false">
      <c r="A27" s="7"/>
      <c r="B27" s="8"/>
      <c r="C27" s="9" t="s">
        <v>143</v>
      </c>
      <c r="D27" s="10" t="n">
        <v>130</v>
      </c>
      <c r="E27" s="11" t="s">
        <v>147</v>
      </c>
    </row>
    <row r="28" customFormat="false" ht="15" hidden="false" customHeight="false" outlineLevel="0" collapsed="false">
      <c r="A28" s="7"/>
      <c r="B28" s="8"/>
      <c r="C28" s="9" t="s">
        <v>143</v>
      </c>
      <c r="D28" s="10" t="n">
        <v>980</v>
      </c>
      <c r="E28" s="11" t="s">
        <v>148</v>
      </c>
    </row>
    <row r="29" customFormat="false" ht="15" hidden="false" customHeight="false" outlineLevel="0" collapsed="false">
      <c r="A29" s="7"/>
      <c r="B29" s="8"/>
      <c r="C29" s="9" t="s">
        <v>143</v>
      </c>
      <c r="D29" s="10" t="n">
        <v>1500</v>
      </c>
      <c r="E29" s="11" t="s">
        <v>147</v>
      </c>
    </row>
    <row r="30" customFormat="false" ht="14.25" hidden="false" customHeight="true" outlineLevel="0" collapsed="false">
      <c r="A30" s="4" t="s">
        <v>20</v>
      </c>
      <c r="B30" s="4"/>
      <c r="C30" s="13"/>
      <c r="D30" s="50" t="n">
        <f aca="false">SUM(D11:D29)</f>
        <v>745993</v>
      </c>
      <c r="E30" s="15"/>
    </row>
    <row r="31" customFormat="false" ht="15" hidden="false" customHeight="false" outlineLevel="0" collapsed="false">
      <c r="A31" s="12" t="s">
        <v>21</v>
      </c>
      <c r="B31" s="12"/>
      <c r="C31" s="9" t="s">
        <v>12</v>
      </c>
      <c r="D31" s="10" t="n">
        <v>43905</v>
      </c>
      <c r="E31" s="12" t="s">
        <v>314</v>
      </c>
    </row>
    <row r="32" customFormat="false" ht="15" hidden="false" customHeight="false" outlineLevel="0" collapsed="false">
      <c r="A32" s="4" t="s">
        <v>23</v>
      </c>
      <c r="B32" s="4"/>
      <c r="C32" s="13"/>
      <c r="D32" s="50" t="n">
        <f aca="false">D31</f>
        <v>43905</v>
      </c>
      <c r="E32" s="4"/>
    </row>
    <row r="33" customFormat="false" ht="15" hidden="false" customHeight="false" outlineLevel="0" collapsed="false">
      <c r="A33" s="12" t="s">
        <v>24</v>
      </c>
      <c r="B33" s="12"/>
      <c r="C33" s="9" t="s">
        <v>12</v>
      </c>
      <c r="D33" s="10" t="n">
        <v>1093</v>
      </c>
      <c r="E33" s="12" t="s">
        <v>315</v>
      </c>
    </row>
    <row r="34" customFormat="false" ht="15" hidden="false" customHeight="false" outlineLevel="0" collapsed="false">
      <c r="A34" s="12"/>
      <c r="B34" s="12"/>
      <c r="C34" s="9" t="s">
        <v>12</v>
      </c>
      <c r="D34" s="10" t="n">
        <v>4216</v>
      </c>
      <c r="E34" s="12" t="s">
        <v>316</v>
      </c>
    </row>
    <row r="35" customFormat="false" ht="15" hidden="false" customHeight="false" outlineLevel="0" collapsed="false">
      <c r="A35" s="12"/>
      <c r="B35" s="12"/>
      <c r="C35" s="9" t="s">
        <v>12</v>
      </c>
      <c r="D35" s="10" t="n">
        <v>1689</v>
      </c>
      <c r="E35" s="12" t="s">
        <v>317</v>
      </c>
    </row>
    <row r="36" customFormat="false" ht="15" hidden="false" customHeight="false" outlineLevel="0" collapsed="false">
      <c r="A36" s="12"/>
      <c r="B36" s="12"/>
      <c r="C36" s="9" t="s">
        <v>221</v>
      </c>
      <c r="D36" s="10" t="n">
        <v>9866</v>
      </c>
      <c r="E36" s="12" t="s">
        <v>318</v>
      </c>
    </row>
    <row r="37" customFormat="false" ht="15" hidden="false" customHeight="false" outlineLevel="0" collapsed="false">
      <c r="A37" s="4" t="s">
        <v>30</v>
      </c>
      <c r="B37" s="4"/>
      <c r="C37" s="13"/>
      <c r="D37" s="50" t="n">
        <f aca="false">SUM(D33:D36)</f>
        <v>16864</v>
      </c>
      <c r="E37" s="17"/>
    </row>
    <row r="38" customFormat="false" ht="15" hidden="false" customHeight="false" outlineLevel="0" collapsed="false">
      <c r="A38" s="12" t="s">
        <v>31</v>
      </c>
      <c r="B38" s="12"/>
      <c r="C38" s="9" t="s">
        <v>181</v>
      </c>
      <c r="D38" s="10" t="n">
        <v>270</v>
      </c>
      <c r="E38" s="12" t="s">
        <v>154</v>
      </c>
    </row>
    <row r="39" customFormat="false" ht="15" hidden="false" customHeight="false" outlineLevel="0" collapsed="false">
      <c r="A39" s="12"/>
      <c r="B39" s="12"/>
      <c r="C39" s="9" t="s">
        <v>12</v>
      </c>
      <c r="D39" s="10" t="n">
        <v>520</v>
      </c>
      <c r="E39" s="12" t="s">
        <v>154</v>
      </c>
    </row>
    <row r="40" customFormat="false" ht="15" hidden="false" customHeight="false" outlineLevel="0" collapsed="false">
      <c r="A40" s="12"/>
      <c r="B40" s="12"/>
      <c r="C40" s="9" t="s">
        <v>12</v>
      </c>
      <c r="D40" s="10" t="n">
        <v>520</v>
      </c>
      <c r="E40" s="12" t="s">
        <v>154</v>
      </c>
    </row>
    <row r="41" customFormat="false" ht="15" hidden="false" customHeight="false" outlineLevel="0" collapsed="false">
      <c r="A41" s="12"/>
      <c r="B41" s="12"/>
      <c r="C41" s="9" t="s">
        <v>161</v>
      </c>
      <c r="D41" s="10" t="n">
        <v>270</v>
      </c>
      <c r="E41" s="12" t="s">
        <v>154</v>
      </c>
    </row>
    <row r="42" customFormat="false" ht="15" hidden="false" customHeight="false" outlineLevel="0" collapsed="false">
      <c r="A42" s="12"/>
      <c r="B42" s="12"/>
      <c r="C42" s="9" t="s">
        <v>161</v>
      </c>
      <c r="D42" s="10" t="n">
        <v>250</v>
      </c>
      <c r="E42" s="12" t="s">
        <v>154</v>
      </c>
    </row>
    <row r="43" customFormat="false" ht="15" hidden="false" customHeight="false" outlineLevel="0" collapsed="false">
      <c r="A43" s="12"/>
      <c r="B43" s="12"/>
      <c r="C43" s="9" t="s">
        <v>161</v>
      </c>
      <c r="D43" s="10" t="n">
        <v>20</v>
      </c>
      <c r="E43" s="12" t="s">
        <v>154</v>
      </c>
    </row>
    <row r="44" customFormat="false" ht="15" hidden="false" customHeight="false" outlineLevel="0" collapsed="false">
      <c r="A44" s="12"/>
      <c r="B44" s="12"/>
      <c r="C44" s="9" t="s">
        <v>161</v>
      </c>
      <c r="D44" s="10" t="n">
        <v>250</v>
      </c>
      <c r="E44" s="12" t="s">
        <v>154</v>
      </c>
    </row>
    <row r="45" customFormat="false" ht="15" hidden="false" customHeight="false" outlineLevel="0" collapsed="false">
      <c r="A45" s="12"/>
      <c r="B45" s="12"/>
      <c r="C45" s="9" t="s">
        <v>143</v>
      </c>
      <c r="D45" s="10" t="n">
        <v>500</v>
      </c>
      <c r="E45" s="12" t="s">
        <v>154</v>
      </c>
    </row>
    <row r="46" customFormat="false" ht="15" hidden="false" customHeight="false" outlineLevel="0" collapsed="false">
      <c r="A46" s="12"/>
      <c r="B46" s="12"/>
      <c r="C46" s="9" t="s">
        <v>319</v>
      </c>
      <c r="D46" s="10" t="n">
        <v>500</v>
      </c>
      <c r="E46" s="12" t="s">
        <v>154</v>
      </c>
    </row>
    <row r="47" customFormat="false" ht="15" hidden="false" customHeight="false" outlineLevel="0" collapsed="false">
      <c r="A47" s="12"/>
      <c r="B47" s="12"/>
      <c r="C47" s="9" t="s">
        <v>28</v>
      </c>
      <c r="D47" s="10" t="n">
        <v>250</v>
      </c>
      <c r="E47" s="12" t="s">
        <v>154</v>
      </c>
    </row>
    <row r="48" customFormat="false" ht="15" hidden="false" customHeight="false" outlineLevel="0" collapsed="false">
      <c r="A48" s="12"/>
      <c r="B48" s="12"/>
      <c r="C48" s="9" t="s">
        <v>28</v>
      </c>
      <c r="D48" s="10" t="n">
        <v>20</v>
      </c>
      <c r="E48" s="12" t="s">
        <v>154</v>
      </c>
    </row>
    <row r="49" customFormat="false" ht="15" hidden="false" customHeight="false" outlineLevel="0" collapsed="false">
      <c r="A49" s="4" t="s">
        <v>32</v>
      </c>
      <c r="B49" s="4"/>
      <c r="C49" s="13"/>
      <c r="D49" s="50" t="n">
        <f aca="false">SUM(D38:D48)</f>
        <v>3370</v>
      </c>
      <c r="E49" s="17"/>
    </row>
    <row r="50" customFormat="false" ht="15" hidden="false" customHeight="false" outlineLevel="0" collapsed="false">
      <c r="A50" s="12" t="s">
        <v>33</v>
      </c>
      <c r="B50" s="12"/>
      <c r="C50" s="9" t="s">
        <v>12</v>
      </c>
      <c r="D50" s="10" t="n">
        <v>36423</v>
      </c>
      <c r="E50" s="12" t="s">
        <v>156</v>
      </c>
    </row>
    <row r="51" customFormat="false" ht="15" hidden="false" customHeight="false" outlineLevel="0" collapsed="false">
      <c r="A51" s="4" t="s">
        <v>35</v>
      </c>
      <c r="B51" s="4"/>
      <c r="C51" s="13"/>
      <c r="D51" s="50" t="n">
        <f aca="false">D50</f>
        <v>36423</v>
      </c>
      <c r="E51" s="4"/>
    </row>
    <row r="52" customFormat="false" ht="15" hidden="false" customHeight="false" outlineLevel="0" collapsed="false">
      <c r="A52" s="12" t="s">
        <v>36</v>
      </c>
      <c r="B52" s="12"/>
      <c r="C52" s="9" t="s">
        <v>12</v>
      </c>
      <c r="D52" s="18" t="n">
        <v>18983</v>
      </c>
      <c r="E52" s="19" t="s">
        <v>320</v>
      </c>
    </row>
    <row r="53" customFormat="false" ht="15" hidden="false" customHeight="false" outlineLevel="0" collapsed="false">
      <c r="A53" s="7"/>
      <c r="B53" s="8"/>
      <c r="C53" s="9" t="s">
        <v>12</v>
      </c>
      <c r="D53" s="10" t="n">
        <v>6739</v>
      </c>
      <c r="E53" s="11" t="s">
        <v>321</v>
      </c>
    </row>
    <row r="54" customFormat="false" ht="15" hidden="false" customHeight="false" outlineLevel="0" collapsed="false">
      <c r="A54" s="4" t="s">
        <v>39</v>
      </c>
      <c r="B54" s="4"/>
      <c r="C54" s="13"/>
      <c r="D54" s="50" t="n">
        <f aca="false">SUM(D52:D53)</f>
        <v>25722</v>
      </c>
      <c r="E54" s="17"/>
    </row>
    <row r="55" customFormat="false" ht="15" hidden="false" customHeight="false" outlineLevel="0" collapsed="false">
      <c r="A55" s="17" t="s">
        <v>40</v>
      </c>
      <c r="B55" s="17"/>
      <c r="C55" s="17" t="n">
        <v>11</v>
      </c>
      <c r="D55" s="20" t="n">
        <v>888</v>
      </c>
      <c r="E55" s="17" t="s">
        <v>159</v>
      </c>
    </row>
    <row r="56" customFormat="false" ht="15" hidden="false" customHeight="false" outlineLevel="0" collapsed="false">
      <c r="A56" s="17" t="s">
        <v>42</v>
      </c>
      <c r="B56" s="17"/>
      <c r="C56" s="17"/>
      <c r="D56" s="55" t="n">
        <f aca="false">D55</f>
        <v>888</v>
      </c>
      <c r="E56" s="17"/>
    </row>
    <row r="57" customFormat="false" ht="15" hidden="false" customHeight="false" outlineLevel="0" collapsed="false">
      <c r="D57" s="56" t="n">
        <f aca="false">D30+D32+D37+D49+D51+D54+D56</f>
        <v>873165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4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84" activeCellId="0" sqref="A84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/>
      <c r="B4" s="2"/>
      <c r="C4" s="2"/>
      <c r="D4" s="2"/>
    </row>
    <row r="5" customFormat="false" ht="15" hidden="false" customHeight="false" outlineLevel="0" collapsed="false">
      <c r="A5" s="2"/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323</v>
      </c>
      <c r="B8" s="2"/>
      <c r="C8" s="2"/>
      <c r="D8" s="57" t="s">
        <v>324</v>
      </c>
      <c r="E8" s="58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/>
      <c r="D11" s="22"/>
      <c r="E11" s="12"/>
    </row>
    <row r="12" customFormat="false" ht="15" hidden="false" customHeight="false" outlineLevel="0" collapsed="false">
      <c r="A12" s="23" t="s">
        <v>48</v>
      </c>
      <c r="B12" s="5"/>
      <c r="C12" s="5"/>
      <c r="D12" s="14" t="n">
        <f aca="false">SUM(D11:D11)</f>
        <v>0</v>
      </c>
      <c r="E12" s="4"/>
    </row>
    <row r="13" customFormat="false" ht="15" hidden="false" customHeight="false" outlineLevel="0" collapsed="false">
      <c r="A13" s="59" t="s">
        <v>163</v>
      </c>
      <c r="B13" s="5"/>
      <c r="C13" s="22"/>
      <c r="D13" s="10"/>
      <c r="E13" s="12"/>
    </row>
    <row r="14" customFormat="false" ht="15" hidden="false" customHeight="false" outlineLevel="0" collapsed="false">
      <c r="A14" s="23"/>
      <c r="B14" s="5"/>
      <c r="C14" s="22"/>
      <c r="D14" s="10"/>
      <c r="E14" s="12"/>
    </row>
    <row r="15" customFormat="false" ht="15" hidden="false" customHeight="false" outlineLevel="0" collapsed="false">
      <c r="A15" s="23" t="s">
        <v>167</v>
      </c>
      <c r="B15" s="5"/>
      <c r="C15" s="5"/>
      <c r="D15" s="14" t="n">
        <f aca="false">SUM(D13:D14)</f>
        <v>0</v>
      </c>
      <c r="E15" s="4"/>
    </row>
    <row r="16" customFormat="false" ht="15" hidden="false" customHeight="false" outlineLevel="0" collapsed="false">
      <c r="A16" s="7" t="s">
        <v>49</v>
      </c>
      <c r="B16" s="8"/>
      <c r="C16" s="9"/>
      <c r="D16" s="10"/>
      <c r="E16" s="12"/>
    </row>
    <row r="17" customFormat="false" ht="15" hidden="false" customHeight="false" outlineLevel="0" collapsed="false">
      <c r="A17" s="7"/>
      <c r="B17" s="8"/>
      <c r="C17" s="9" t="s">
        <v>177</v>
      </c>
      <c r="D17" s="10" t="n">
        <v>25229.18</v>
      </c>
      <c r="E17" s="12" t="s">
        <v>325</v>
      </c>
    </row>
    <row r="18" customFormat="false" ht="15" hidden="false" customHeight="false" outlineLevel="0" collapsed="false">
      <c r="A18" s="7"/>
      <c r="B18" s="8"/>
      <c r="C18" s="9" t="s">
        <v>230</v>
      </c>
      <c r="D18" s="10" t="n">
        <v>15146.43</v>
      </c>
      <c r="E18" s="12" t="s">
        <v>325</v>
      </c>
    </row>
    <row r="19" customFormat="false" ht="15" hidden="false" customHeight="false" outlineLevel="0" collapsed="false">
      <c r="A19" s="23" t="s">
        <v>53</v>
      </c>
      <c r="B19" s="5"/>
      <c r="C19" s="24"/>
      <c r="D19" s="14" t="n">
        <f aca="false">SUM(D16:D18)</f>
        <v>40375.61</v>
      </c>
      <c r="E19" s="4"/>
    </row>
    <row r="20" customFormat="false" ht="15" hidden="false" customHeight="false" outlineLevel="0" collapsed="false">
      <c r="A20" s="7" t="s">
        <v>54</v>
      </c>
      <c r="B20" s="8"/>
      <c r="C20" s="9" t="s">
        <v>149</v>
      </c>
      <c r="D20" s="10" t="n">
        <v>1115.74</v>
      </c>
      <c r="E20" s="12" t="s">
        <v>326</v>
      </c>
    </row>
    <row r="21" customFormat="false" ht="15" hidden="false" customHeight="false" outlineLevel="0" collapsed="false">
      <c r="A21" s="23" t="s">
        <v>57</v>
      </c>
      <c r="B21" s="5"/>
      <c r="C21" s="24"/>
      <c r="D21" s="14" t="n">
        <f aca="false">SUM(D20:D20)</f>
        <v>1115.74</v>
      </c>
      <c r="E21" s="4"/>
    </row>
    <row r="22" customFormat="false" ht="15" hidden="false" customHeight="false" outlineLevel="0" collapsed="false">
      <c r="A22" s="7" t="s">
        <v>58</v>
      </c>
      <c r="B22" s="12"/>
      <c r="C22" s="9"/>
      <c r="D22" s="10" t="n">
        <v>10930.54</v>
      </c>
      <c r="E22" s="12" t="s">
        <v>327</v>
      </c>
    </row>
    <row r="23" customFormat="false" ht="15" hidden="false" customHeight="false" outlineLevel="0" collapsed="false">
      <c r="A23" s="23" t="s">
        <v>60</v>
      </c>
      <c r="B23" s="4"/>
      <c r="C23" s="25"/>
      <c r="D23" s="14" t="n">
        <f aca="false">SUM(D22)</f>
        <v>10930.54</v>
      </c>
      <c r="E23" s="4"/>
    </row>
    <row r="24" customFormat="false" ht="15" hidden="false" customHeight="false" outlineLevel="0" collapsed="false">
      <c r="A24" s="7" t="s">
        <v>61</v>
      </c>
      <c r="B24" s="12"/>
      <c r="C24" s="17"/>
      <c r="D24" s="17"/>
      <c r="E24" s="12"/>
    </row>
    <row r="25" customFormat="false" ht="15" hidden="false" customHeight="false" outlineLevel="0" collapsed="false">
      <c r="A25" s="7"/>
      <c r="B25" s="12"/>
      <c r="C25" s="9"/>
      <c r="D25" s="10"/>
      <c r="E25" s="12"/>
    </row>
    <row r="26" customFormat="false" ht="15" hidden="false" customHeight="false" outlineLevel="0" collapsed="false">
      <c r="A26" s="23" t="s">
        <v>63</v>
      </c>
      <c r="B26" s="4"/>
      <c r="C26" s="25"/>
      <c r="D26" s="14" t="n">
        <f aca="false">SUM(D24:D25)</f>
        <v>0</v>
      </c>
      <c r="E26" s="4"/>
    </row>
    <row r="27" customFormat="false" ht="15" hidden="false" customHeight="false" outlineLevel="0" collapsed="false">
      <c r="A27" s="7" t="s">
        <v>64</v>
      </c>
      <c r="B27" s="12"/>
      <c r="C27" s="9" t="s">
        <v>80</v>
      </c>
      <c r="D27" s="26" t="n">
        <v>20.83</v>
      </c>
      <c r="E27" s="12" t="s">
        <v>328</v>
      </c>
    </row>
    <row r="28" customFormat="false" ht="15" hidden="false" customHeight="false" outlineLevel="0" collapsed="false">
      <c r="A28" s="7"/>
      <c r="B28" s="12"/>
      <c r="C28" s="9" t="s">
        <v>207</v>
      </c>
      <c r="D28" s="26" t="n">
        <v>12.3</v>
      </c>
      <c r="E28" s="12" t="s">
        <v>329</v>
      </c>
    </row>
    <row r="29" customFormat="false" ht="15" hidden="false" customHeight="false" outlineLevel="0" collapsed="false">
      <c r="A29" s="7"/>
      <c r="B29" s="12"/>
      <c r="C29" s="9" t="s">
        <v>230</v>
      </c>
      <c r="D29" s="26" t="n">
        <v>1783.8</v>
      </c>
      <c r="E29" s="12" t="s">
        <v>330</v>
      </c>
    </row>
    <row r="30" customFormat="false" ht="15" hidden="false" customHeight="false" outlineLevel="0" collapsed="false">
      <c r="A30" s="7"/>
      <c r="B30" s="12"/>
      <c r="C30" s="9" t="s">
        <v>331</v>
      </c>
      <c r="D30" s="26" t="n">
        <v>20.83</v>
      </c>
      <c r="E30" s="12" t="s">
        <v>329</v>
      </c>
    </row>
    <row r="31" customFormat="false" ht="15" hidden="false" customHeight="false" outlineLevel="0" collapsed="false">
      <c r="A31" s="7"/>
      <c r="B31" s="12"/>
      <c r="C31" s="9" t="s">
        <v>331</v>
      </c>
      <c r="D31" s="26" t="n">
        <v>41.66</v>
      </c>
      <c r="E31" s="12" t="s">
        <v>329</v>
      </c>
    </row>
    <row r="32" customFormat="false" ht="15" hidden="false" customHeight="false" outlineLevel="0" collapsed="false">
      <c r="A32" s="7"/>
      <c r="B32" s="12"/>
      <c r="C32" s="9" t="s">
        <v>51</v>
      </c>
      <c r="D32" s="26" t="n">
        <v>-52.94</v>
      </c>
      <c r="E32" s="12" t="s">
        <v>332</v>
      </c>
    </row>
    <row r="33" customFormat="false" ht="15" hidden="false" customHeight="false" outlineLevel="0" collapsed="false">
      <c r="A33" s="7"/>
      <c r="B33" s="12"/>
      <c r="C33" s="9" t="s">
        <v>107</v>
      </c>
      <c r="D33" s="26" t="n">
        <v>4776.14</v>
      </c>
      <c r="E33" s="12" t="s">
        <v>333</v>
      </c>
    </row>
    <row r="34" customFormat="false" ht="15" hidden="false" customHeight="false" outlineLevel="0" collapsed="false">
      <c r="A34" s="7"/>
      <c r="B34" s="12"/>
      <c r="C34" s="9" t="s">
        <v>107</v>
      </c>
      <c r="D34" s="26" t="n">
        <v>20.83</v>
      </c>
      <c r="E34" s="12" t="s">
        <v>329</v>
      </c>
    </row>
    <row r="35" customFormat="false" ht="15" hidden="false" customHeight="false" outlineLevel="0" collapsed="false">
      <c r="A35" s="7"/>
      <c r="B35" s="12"/>
      <c r="C35" s="9" t="s">
        <v>56</v>
      </c>
      <c r="D35" s="26" t="n">
        <v>41.65</v>
      </c>
      <c r="E35" s="12" t="s">
        <v>334</v>
      </c>
    </row>
    <row r="36" customFormat="false" ht="15" hidden="false" customHeight="false" outlineLevel="0" collapsed="false">
      <c r="A36" s="7"/>
      <c r="B36" s="12"/>
      <c r="C36" s="9" t="s">
        <v>149</v>
      </c>
      <c r="D36" s="26" t="n">
        <v>3978.12</v>
      </c>
      <c r="E36" s="12" t="s">
        <v>335</v>
      </c>
    </row>
    <row r="37" customFormat="false" ht="15" hidden="false" customHeight="false" outlineLevel="0" collapsed="false">
      <c r="A37" s="7"/>
      <c r="B37" s="12"/>
      <c r="C37" s="9" t="s">
        <v>149</v>
      </c>
      <c r="D37" s="26" t="n">
        <v>-34.74</v>
      </c>
      <c r="E37" s="12" t="s">
        <v>336</v>
      </c>
    </row>
    <row r="38" customFormat="false" ht="15" hidden="false" customHeight="false" outlineLevel="0" collapsed="false">
      <c r="A38" s="4" t="s">
        <v>71</v>
      </c>
      <c r="B38" s="4"/>
      <c r="C38" s="13"/>
      <c r="D38" s="14" t="n">
        <f aca="false">SUM(D27:D37)</f>
        <v>10608.48</v>
      </c>
      <c r="E38" s="12"/>
    </row>
    <row r="39" customFormat="false" ht="15" hidden="false" customHeight="false" outlineLevel="0" collapsed="false">
      <c r="A39" s="12" t="s">
        <v>72</v>
      </c>
      <c r="B39" s="12"/>
      <c r="C39" s="9" t="s">
        <v>80</v>
      </c>
      <c r="D39" s="10" t="n">
        <v>155</v>
      </c>
      <c r="E39" s="12" t="s">
        <v>337</v>
      </c>
    </row>
    <row r="40" customFormat="false" ht="15" hidden="false" customHeight="false" outlineLevel="0" collapsed="false">
      <c r="A40" s="12"/>
      <c r="B40" s="12"/>
      <c r="C40" s="9" t="s">
        <v>235</v>
      </c>
      <c r="D40" s="10" t="n">
        <v>100</v>
      </c>
      <c r="E40" s="12" t="s">
        <v>338</v>
      </c>
    </row>
    <row r="41" customFormat="false" ht="15" hidden="false" customHeight="false" outlineLevel="0" collapsed="false">
      <c r="A41" s="12"/>
      <c r="B41" s="12"/>
      <c r="C41" s="9" t="s">
        <v>107</v>
      </c>
      <c r="D41" s="10" t="n">
        <v>4294.19</v>
      </c>
      <c r="E41" s="12" t="s">
        <v>339</v>
      </c>
    </row>
    <row r="42" customFormat="false" ht="15" hidden="false" customHeight="false" outlineLevel="0" collapsed="false">
      <c r="A42" s="4" t="s">
        <v>78</v>
      </c>
      <c r="B42" s="4"/>
      <c r="C42" s="13"/>
      <c r="D42" s="14" t="n">
        <f aca="false">SUM(D39:D41)</f>
        <v>4549.19</v>
      </c>
      <c r="E42" s="4"/>
    </row>
    <row r="43" customFormat="false" ht="15" hidden="false" customHeight="false" outlineLevel="0" collapsed="false">
      <c r="A43" s="12" t="s">
        <v>79</v>
      </c>
      <c r="B43" s="12"/>
      <c r="C43" s="9"/>
      <c r="D43" s="10"/>
      <c r="E43" s="12"/>
    </row>
    <row r="44" customFormat="false" ht="15" hidden="false" customHeight="false" outlineLevel="0" collapsed="false">
      <c r="A44" s="12"/>
      <c r="B44" s="12"/>
      <c r="C44" s="9" t="s">
        <v>230</v>
      </c>
      <c r="D44" s="10" t="n">
        <v>1249.5</v>
      </c>
      <c r="E44" s="12" t="s">
        <v>340</v>
      </c>
    </row>
    <row r="45" customFormat="false" ht="15" hidden="false" customHeight="false" outlineLevel="0" collapsed="false">
      <c r="A45" s="12"/>
      <c r="B45" s="12"/>
      <c r="C45" s="9" t="s">
        <v>230</v>
      </c>
      <c r="D45" s="10" t="n">
        <v>410.24</v>
      </c>
      <c r="E45" s="12" t="s">
        <v>341</v>
      </c>
    </row>
    <row r="46" customFormat="false" ht="15" hidden="false" customHeight="false" outlineLevel="0" collapsed="false">
      <c r="A46" s="12"/>
      <c r="B46" s="12"/>
      <c r="C46" s="9" t="s">
        <v>230</v>
      </c>
      <c r="D46" s="10" t="n">
        <v>5593</v>
      </c>
      <c r="E46" s="12" t="s">
        <v>342</v>
      </c>
    </row>
    <row r="47" customFormat="false" ht="15" hidden="false" customHeight="false" outlineLevel="0" collapsed="false">
      <c r="A47" s="12"/>
      <c r="B47" s="12"/>
      <c r="C47" s="9" t="s">
        <v>230</v>
      </c>
      <c r="D47" s="10" t="n">
        <v>3818</v>
      </c>
      <c r="E47" s="12" t="s">
        <v>343</v>
      </c>
    </row>
    <row r="48" customFormat="false" ht="15" hidden="false" customHeight="false" outlineLevel="0" collapsed="false">
      <c r="A48" s="12"/>
      <c r="B48" s="12"/>
      <c r="C48" s="9" t="s">
        <v>235</v>
      </c>
      <c r="D48" s="10" t="n">
        <v>13328</v>
      </c>
      <c r="E48" s="12" t="s">
        <v>344</v>
      </c>
    </row>
    <row r="49" customFormat="false" ht="15" hidden="false" customHeight="false" outlineLevel="0" collapsed="false">
      <c r="A49" s="12"/>
      <c r="B49" s="12"/>
      <c r="C49" s="9" t="s">
        <v>235</v>
      </c>
      <c r="D49" s="10" t="n">
        <v>13569.92</v>
      </c>
      <c r="E49" s="12" t="s">
        <v>345</v>
      </c>
    </row>
    <row r="50" customFormat="false" ht="15" hidden="false" customHeight="false" outlineLevel="0" collapsed="false">
      <c r="A50" s="12"/>
      <c r="B50" s="12"/>
      <c r="C50" s="9" t="s">
        <v>107</v>
      </c>
      <c r="D50" s="10" t="n">
        <v>229.05</v>
      </c>
      <c r="E50" s="12" t="s">
        <v>346</v>
      </c>
    </row>
    <row r="51" customFormat="false" ht="15" hidden="false" customHeight="false" outlineLevel="0" collapsed="false">
      <c r="A51" s="12"/>
      <c r="B51" s="12"/>
      <c r="C51" s="9" t="s">
        <v>107</v>
      </c>
      <c r="D51" s="10" t="n">
        <v>7.65</v>
      </c>
      <c r="E51" s="12" t="s">
        <v>347</v>
      </c>
    </row>
    <row r="52" customFormat="false" ht="15" hidden="false" customHeight="false" outlineLevel="0" collapsed="false">
      <c r="A52" s="12"/>
      <c r="B52" s="12"/>
      <c r="C52" s="9" t="s">
        <v>107</v>
      </c>
      <c r="D52" s="10" t="n">
        <v>17.66</v>
      </c>
      <c r="E52" s="12" t="s">
        <v>347</v>
      </c>
    </row>
    <row r="53" customFormat="false" ht="15" hidden="false" customHeight="false" outlineLevel="0" collapsed="false">
      <c r="A53" s="12"/>
      <c r="B53" s="12"/>
      <c r="C53" s="9" t="s">
        <v>107</v>
      </c>
      <c r="D53" s="10" t="n">
        <v>297.27</v>
      </c>
      <c r="E53" s="12" t="s">
        <v>347</v>
      </c>
    </row>
    <row r="54" customFormat="false" ht="15" hidden="false" customHeight="false" outlineLevel="0" collapsed="false">
      <c r="A54" s="12"/>
      <c r="B54" s="12"/>
      <c r="C54" s="9" t="s">
        <v>107</v>
      </c>
      <c r="D54" s="10" t="n">
        <v>17.6</v>
      </c>
      <c r="E54" s="12" t="s">
        <v>348</v>
      </c>
    </row>
    <row r="55" customFormat="false" ht="15" hidden="false" customHeight="false" outlineLevel="0" collapsed="false">
      <c r="A55" s="12"/>
      <c r="B55" s="12"/>
      <c r="C55" s="9" t="s">
        <v>107</v>
      </c>
      <c r="D55" s="10" t="n">
        <v>211.03</v>
      </c>
      <c r="E55" s="12" t="s">
        <v>349</v>
      </c>
    </row>
    <row r="56" customFormat="false" ht="15" hidden="false" customHeight="false" outlineLevel="0" collapsed="false">
      <c r="A56" s="4" t="s">
        <v>95</v>
      </c>
      <c r="B56" s="4"/>
      <c r="C56" s="13"/>
      <c r="D56" s="14" t="n">
        <f aca="false">SUM(D43:D55)</f>
        <v>38748.92</v>
      </c>
      <c r="E56" s="17"/>
    </row>
    <row r="57" customFormat="false" ht="15" hidden="false" customHeight="false" outlineLevel="0" collapsed="false">
      <c r="A57" s="43" t="s">
        <v>201</v>
      </c>
      <c r="B57" s="4"/>
      <c r="C57" s="52" t="s">
        <v>161</v>
      </c>
      <c r="D57" s="53" t="n">
        <v>5853.61</v>
      </c>
      <c r="E57" s="17" t="s">
        <v>283</v>
      </c>
    </row>
    <row r="58" customFormat="false" ht="15" hidden="false" customHeight="false" outlineLevel="0" collapsed="false">
      <c r="A58" s="4" t="s">
        <v>203</v>
      </c>
      <c r="B58" s="4"/>
      <c r="C58" s="13"/>
      <c r="D58" s="14" t="n">
        <f aca="false">SUM(D57)</f>
        <v>5853.61</v>
      </c>
      <c r="E58" s="17"/>
    </row>
    <row r="59" customFormat="false" ht="15" hidden="false" customHeight="false" outlineLevel="0" collapsed="false">
      <c r="A59" s="12" t="s">
        <v>96</v>
      </c>
      <c r="B59" s="12"/>
      <c r="C59" s="9" t="s">
        <v>168</v>
      </c>
      <c r="D59" s="10" t="n">
        <v>1427.25</v>
      </c>
      <c r="E59" s="12" t="s">
        <v>154</v>
      </c>
    </row>
    <row r="60" customFormat="false" ht="15" hidden="false" customHeight="false" outlineLevel="0" collapsed="false">
      <c r="A60" s="12"/>
      <c r="B60" s="12"/>
      <c r="C60" s="9" t="s">
        <v>297</v>
      </c>
      <c r="D60" s="10" t="n">
        <v>508.86</v>
      </c>
      <c r="E60" s="12" t="s">
        <v>154</v>
      </c>
    </row>
    <row r="61" customFormat="false" ht="15" hidden="false" customHeight="false" outlineLevel="0" collapsed="false">
      <c r="A61" s="12"/>
      <c r="B61" s="12"/>
      <c r="C61" s="9" t="s">
        <v>297</v>
      </c>
      <c r="D61" s="10" t="n">
        <v>749.68</v>
      </c>
      <c r="E61" s="12" t="s">
        <v>154</v>
      </c>
    </row>
    <row r="62" customFormat="false" ht="15" hidden="false" customHeight="false" outlineLevel="0" collapsed="false">
      <c r="A62" s="12"/>
      <c r="B62" s="12"/>
      <c r="C62" s="9" t="s">
        <v>297</v>
      </c>
      <c r="D62" s="10" t="n">
        <v>146.92</v>
      </c>
      <c r="E62" s="12" t="s">
        <v>154</v>
      </c>
    </row>
    <row r="63" customFormat="false" ht="15" hidden="false" customHeight="false" outlineLevel="0" collapsed="false">
      <c r="A63" s="12"/>
      <c r="B63" s="12"/>
      <c r="C63" s="9" t="s">
        <v>46</v>
      </c>
      <c r="D63" s="10" t="n">
        <v>140</v>
      </c>
      <c r="E63" s="12" t="s">
        <v>211</v>
      </c>
    </row>
    <row r="64" customFormat="false" ht="15" hidden="false" customHeight="false" outlineLevel="0" collapsed="false">
      <c r="A64" s="12"/>
      <c r="B64" s="12"/>
      <c r="C64" s="9" t="s">
        <v>230</v>
      </c>
      <c r="D64" s="10" t="n">
        <v>480.53</v>
      </c>
      <c r="E64" s="12" t="s">
        <v>154</v>
      </c>
    </row>
    <row r="65" customFormat="false" ht="15" hidden="false" customHeight="false" outlineLevel="0" collapsed="false">
      <c r="A65" s="12"/>
      <c r="B65" s="12"/>
      <c r="C65" s="9" t="s">
        <v>230</v>
      </c>
      <c r="D65" s="10" t="n">
        <v>634.98</v>
      </c>
      <c r="E65" s="12" t="s">
        <v>154</v>
      </c>
    </row>
    <row r="66" customFormat="false" ht="15" hidden="false" customHeight="false" outlineLevel="0" collapsed="false">
      <c r="A66" s="12"/>
      <c r="B66" s="12"/>
      <c r="C66" s="9" t="s">
        <v>230</v>
      </c>
      <c r="D66" s="10" t="n">
        <v>621.43</v>
      </c>
      <c r="E66" s="12" t="s">
        <v>154</v>
      </c>
    </row>
    <row r="67" customFormat="false" ht="15" hidden="false" customHeight="false" outlineLevel="0" collapsed="false">
      <c r="A67" s="12"/>
      <c r="B67" s="12"/>
      <c r="C67" s="9" t="s">
        <v>230</v>
      </c>
      <c r="D67" s="10" t="n">
        <v>26</v>
      </c>
      <c r="E67" s="12" t="s">
        <v>350</v>
      </c>
    </row>
    <row r="68" customFormat="false" ht="15" hidden="false" customHeight="false" outlineLevel="0" collapsed="false">
      <c r="A68" s="12"/>
      <c r="B68" s="12"/>
      <c r="C68" s="9" t="s">
        <v>235</v>
      </c>
      <c r="D68" s="10" t="n">
        <v>1291.66</v>
      </c>
      <c r="E68" s="12" t="s">
        <v>154</v>
      </c>
    </row>
    <row r="69" customFormat="false" ht="15" hidden="false" customHeight="false" outlineLevel="0" collapsed="false">
      <c r="A69" s="12"/>
      <c r="B69" s="12"/>
      <c r="C69" s="9" t="s">
        <v>331</v>
      </c>
      <c r="D69" s="10" t="n">
        <v>272.3</v>
      </c>
      <c r="E69" s="12" t="s">
        <v>154</v>
      </c>
    </row>
    <row r="70" customFormat="false" ht="15" hidden="false" customHeight="false" outlineLevel="0" collapsed="false">
      <c r="A70" s="12"/>
      <c r="B70" s="12"/>
      <c r="C70" s="9" t="s">
        <v>107</v>
      </c>
      <c r="D70" s="10" t="n">
        <v>80</v>
      </c>
      <c r="E70" s="12" t="s">
        <v>351</v>
      </c>
    </row>
    <row r="71" customFormat="false" ht="15" hidden="false" customHeight="false" outlineLevel="0" collapsed="false">
      <c r="A71" s="12"/>
      <c r="B71" s="12"/>
      <c r="C71" s="9" t="s">
        <v>107</v>
      </c>
      <c r="D71" s="10" t="n">
        <v>530.15</v>
      </c>
      <c r="E71" s="12" t="s">
        <v>154</v>
      </c>
    </row>
    <row r="72" customFormat="false" ht="15" hidden="false" customHeight="false" outlineLevel="0" collapsed="false">
      <c r="A72" s="12"/>
      <c r="B72" s="12"/>
      <c r="C72" s="9" t="s">
        <v>149</v>
      </c>
      <c r="D72" s="10" t="n">
        <v>526.54</v>
      </c>
      <c r="E72" s="12" t="s">
        <v>154</v>
      </c>
    </row>
    <row r="73" customFormat="false" ht="15" hidden="false" customHeight="false" outlineLevel="0" collapsed="false">
      <c r="A73" s="12"/>
      <c r="B73" s="12"/>
      <c r="C73" s="9" t="s">
        <v>149</v>
      </c>
      <c r="D73" s="10" t="n">
        <v>34.74</v>
      </c>
      <c r="E73" s="12" t="s">
        <v>154</v>
      </c>
    </row>
    <row r="74" customFormat="false" ht="15" hidden="false" customHeight="false" outlineLevel="0" collapsed="false">
      <c r="A74" s="4" t="s">
        <v>100</v>
      </c>
      <c r="B74" s="4"/>
      <c r="C74" s="13"/>
      <c r="D74" s="14" t="n">
        <f aca="false">SUM(D59:D73)</f>
        <v>7471.04</v>
      </c>
      <c r="E74" s="4"/>
    </row>
    <row r="75" customFormat="false" ht="15" hidden="false" customHeight="false" outlineLevel="0" collapsed="false">
      <c r="A75" s="12" t="s">
        <v>103</v>
      </c>
      <c r="B75" s="12"/>
      <c r="C75" s="9"/>
      <c r="D75" s="10" t="n">
        <v>274.51</v>
      </c>
      <c r="E75" s="12" t="s">
        <v>352</v>
      </c>
    </row>
    <row r="76" customFormat="false" ht="15" hidden="false" customHeight="false" outlineLevel="0" collapsed="false">
      <c r="A76" s="4" t="s">
        <v>105</v>
      </c>
      <c r="B76" s="4"/>
      <c r="C76" s="13" t="s">
        <v>319</v>
      </c>
      <c r="D76" s="14" t="n">
        <f aca="false">SUM(D75)</f>
        <v>274.51</v>
      </c>
      <c r="E76" s="4"/>
    </row>
    <row r="77" customFormat="false" ht="15" hidden="false" customHeight="false" outlineLevel="0" collapsed="false">
      <c r="A77" s="27" t="s">
        <v>353</v>
      </c>
      <c r="B77" s="12"/>
      <c r="C77" s="9" t="s">
        <v>177</v>
      </c>
      <c r="D77" s="10" t="n">
        <v>4326.84</v>
      </c>
      <c r="E77" s="12" t="s">
        <v>354</v>
      </c>
    </row>
    <row r="78" customFormat="false" ht="15" hidden="false" customHeight="false" outlineLevel="0" collapsed="false">
      <c r="A78" s="11"/>
      <c r="B78" s="12"/>
      <c r="C78" s="9" t="s">
        <v>207</v>
      </c>
      <c r="D78" s="10" t="n">
        <v>20</v>
      </c>
      <c r="E78" s="12" t="s">
        <v>355</v>
      </c>
    </row>
    <row r="79" customFormat="false" ht="15" hidden="false" customHeight="false" outlineLevel="0" collapsed="false">
      <c r="A79" s="11"/>
      <c r="B79" s="12"/>
      <c r="C79" s="9" t="s">
        <v>235</v>
      </c>
      <c r="D79" s="10" t="n">
        <v>17423.54</v>
      </c>
      <c r="E79" s="12" t="s">
        <v>355</v>
      </c>
    </row>
    <row r="80" customFormat="false" ht="15" hidden="false" customHeight="false" outlineLevel="0" collapsed="false">
      <c r="A80" s="11"/>
      <c r="B80" s="12"/>
      <c r="C80" s="9" t="s">
        <v>235</v>
      </c>
      <c r="D80" s="10" t="n">
        <v>7953</v>
      </c>
      <c r="E80" s="12" t="s">
        <v>355</v>
      </c>
    </row>
    <row r="81" customFormat="false" ht="15" hidden="false" customHeight="false" outlineLevel="0" collapsed="false">
      <c r="A81" s="11"/>
      <c r="B81" s="12"/>
      <c r="C81" s="9" t="s">
        <v>107</v>
      </c>
      <c r="D81" s="10" t="n">
        <v>16983.67</v>
      </c>
      <c r="E81" s="12" t="s">
        <v>355</v>
      </c>
    </row>
    <row r="82" customFormat="false" ht="15" hidden="false" customHeight="false" outlineLevel="0" collapsed="false">
      <c r="A82" s="4" t="s">
        <v>108</v>
      </c>
      <c r="B82" s="4"/>
      <c r="C82" s="13"/>
      <c r="D82" s="14" t="n">
        <f aca="false">SUM(D77:D81)</f>
        <v>46707.05</v>
      </c>
      <c r="E82" s="4"/>
    </row>
    <row r="83" customFormat="false" ht="15" hidden="false" customHeight="false" outlineLevel="0" collapsed="false">
      <c r="A83" s="60" t="s">
        <v>204</v>
      </c>
      <c r="B83" s="12"/>
      <c r="C83" s="9" t="s">
        <v>207</v>
      </c>
      <c r="D83" s="10" t="n">
        <v>1316</v>
      </c>
      <c r="E83" s="12" t="s">
        <v>356</v>
      </c>
    </row>
    <row r="84" customFormat="false" ht="15" hidden="false" customHeight="false" outlineLevel="0" collapsed="false">
      <c r="A84" s="4" t="s">
        <v>210</v>
      </c>
      <c r="B84" s="4"/>
      <c r="C84" s="13"/>
      <c r="D84" s="14" t="n">
        <f aca="false">SUM(D83:D83)</f>
        <v>1316</v>
      </c>
      <c r="E84" s="4"/>
    </row>
    <row r="85" customFormat="false" ht="15" hidden="false" customHeight="false" outlineLevel="0" collapsed="false">
      <c r="A85" s="12" t="s">
        <v>109</v>
      </c>
      <c r="B85" s="12"/>
      <c r="C85" s="9"/>
      <c r="D85" s="10"/>
      <c r="E85" s="12"/>
    </row>
    <row r="86" customFormat="false" ht="15" hidden="false" customHeight="false" outlineLevel="0" collapsed="false">
      <c r="A86" s="12"/>
      <c r="B86" s="12"/>
      <c r="C86" s="9"/>
      <c r="D86" s="10"/>
      <c r="E86" s="12"/>
    </row>
    <row r="87" customFormat="false" ht="15" hidden="false" customHeight="false" outlineLevel="0" collapsed="false">
      <c r="A87" s="4" t="s">
        <v>110</v>
      </c>
      <c r="B87" s="4"/>
      <c r="C87" s="13"/>
      <c r="D87" s="14" t="n">
        <f aca="false">SUM(D85:D85)</f>
        <v>0</v>
      </c>
      <c r="E87" s="4"/>
    </row>
    <row r="88" customFormat="false" ht="15" hidden="false" customHeight="false" outlineLevel="0" collapsed="false">
      <c r="A88" s="12" t="s">
        <v>111</v>
      </c>
      <c r="B88" s="12"/>
      <c r="C88" s="9" t="s">
        <v>107</v>
      </c>
      <c r="D88" s="10" t="n">
        <v>544.2</v>
      </c>
      <c r="E88" s="27" t="s">
        <v>357</v>
      </c>
    </row>
    <row r="89" customFormat="false" ht="15" hidden="false" customHeight="false" outlineLevel="0" collapsed="false">
      <c r="A89" s="4" t="s">
        <v>112</v>
      </c>
      <c r="B89" s="4"/>
      <c r="C89" s="13"/>
      <c r="D89" s="14" t="n">
        <f aca="false">SUM(D88)</f>
        <v>544.2</v>
      </c>
      <c r="E89" s="4"/>
    </row>
    <row r="90" customFormat="false" ht="15" hidden="false" customHeight="false" outlineLevel="0" collapsed="false">
      <c r="A90" s="12" t="s">
        <v>113</v>
      </c>
      <c r="B90" s="12"/>
      <c r="C90" s="9" t="s">
        <v>177</v>
      </c>
      <c r="D90" s="10" t="n">
        <v>490</v>
      </c>
      <c r="E90" s="12" t="s">
        <v>358</v>
      </c>
    </row>
    <row r="91" customFormat="false" ht="15" hidden="false" customHeight="false" outlineLevel="0" collapsed="false">
      <c r="A91" s="12"/>
      <c r="B91" s="12"/>
      <c r="C91" s="9" t="s">
        <v>177</v>
      </c>
      <c r="D91" s="10" t="n">
        <v>133.6</v>
      </c>
      <c r="E91" s="12" t="s">
        <v>359</v>
      </c>
    </row>
    <row r="92" customFormat="false" ht="15" hidden="false" customHeight="false" outlineLevel="0" collapsed="false">
      <c r="A92" s="12"/>
      <c r="B92" s="12"/>
      <c r="C92" s="9" t="s">
        <v>297</v>
      </c>
      <c r="D92" s="10" t="n">
        <v>1389.63</v>
      </c>
      <c r="E92" s="12" t="s">
        <v>360</v>
      </c>
    </row>
    <row r="93" customFormat="false" ht="15" hidden="false" customHeight="false" outlineLevel="0" collapsed="false">
      <c r="A93" s="12"/>
      <c r="B93" s="12"/>
      <c r="C93" s="9" t="s">
        <v>297</v>
      </c>
      <c r="D93" s="10" t="n">
        <v>1046.01</v>
      </c>
      <c r="E93" s="12" t="s">
        <v>361</v>
      </c>
    </row>
    <row r="94" customFormat="false" ht="15" hidden="false" customHeight="false" outlineLevel="0" collapsed="false">
      <c r="A94" s="12"/>
      <c r="B94" s="12"/>
      <c r="C94" s="9" t="s">
        <v>230</v>
      </c>
      <c r="D94" s="10" t="n">
        <v>255.6</v>
      </c>
      <c r="E94" s="12" t="s">
        <v>359</v>
      </c>
    </row>
    <row r="95" customFormat="false" ht="15" hidden="false" customHeight="false" outlineLevel="0" collapsed="false">
      <c r="A95" s="12"/>
      <c r="B95" s="12"/>
      <c r="C95" s="9" t="s">
        <v>235</v>
      </c>
      <c r="D95" s="10" t="n">
        <v>656.4</v>
      </c>
      <c r="E95" s="12" t="s">
        <v>359</v>
      </c>
    </row>
    <row r="96" customFormat="false" ht="15" hidden="false" customHeight="false" outlineLevel="0" collapsed="false">
      <c r="A96" s="12"/>
      <c r="B96" s="12"/>
      <c r="C96" s="9" t="s">
        <v>235</v>
      </c>
      <c r="D96" s="10" t="n">
        <v>1440</v>
      </c>
      <c r="E96" s="12" t="s">
        <v>362</v>
      </c>
    </row>
    <row r="97" customFormat="false" ht="15" hidden="false" customHeight="false" outlineLevel="0" collapsed="false">
      <c r="A97" s="12"/>
      <c r="B97" s="12"/>
      <c r="C97" s="9" t="s">
        <v>331</v>
      </c>
      <c r="D97" s="10" t="n">
        <v>3.86</v>
      </c>
      <c r="E97" s="12" t="s">
        <v>363</v>
      </c>
    </row>
    <row r="98" customFormat="false" ht="15" hidden="false" customHeight="false" outlineLevel="0" collapsed="false">
      <c r="A98" s="12"/>
      <c r="B98" s="12"/>
      <c r="C98" s="9" t="s">
        <v>107</v>
      </c>
      <c r="D98" s="10" t="n">
        <v>554.08</v>
      </c>
      <c r="E98" s="12" t="s">
        <v>364</v>
      </c>
    </row>
    <row r="99" customFormat="false" ht="15" hidden="false" customHeight="false" outlineLevel="0" collapsed="false">
      <c r="A99" s="12"/>
      <c r="B99" s="12"/>
      <c r="C99" s="9" t="s">
        <v>107</v>
      </c>
      <c r="D99" s="10" t="n">
        <v>20</v>
      </c>
      <c r="E99" s="12" t="s">
        <v>365</v>
      </c>
    </row>
    <row r="100" customFormat="false" ht="15" hidden="false" customHeight="false" outlineLevel="0" collapsed="false">
      <c r="A100" s="12"/>
      <c r="B100" s="12"/>
      <c r="C100" s="9" t="s">
        <v>120</v>
      </c>
      <c r="D100" s="10" t="n">
        <v>-13533.68</v>
      </c>
      <c r="E100" s="12" t="s">
        <v>366</v>
      </c>
    </row>
    <row r="101" customFormat="false" ht="15" hidden="false" customHeight="false" outlineLevel="0" collapsed="false">
      <c r="A101" s="4" t="s">
        <v>123</v>
      </c>
      <c r="B101" s="4"/>
      <c r="C101" s="13"/>
      <c r="D101" s="14" t="n">
        <f aca="false">SUM(D90:D100)</f>
        <v>-7544.5</v>
      </c>
      <c r="E101" s="4"/>
    </row>
    <row r="102" customFormat="false" ht="15" hidden="false" customHeight="false" outlineLevel="0" collapsed="false">
      <c r="A102" s="28" t="s">
        <v>367</v>
      </c>
      <c r="B102" s="12"/>
      <c r="C102" s="9" t="s">
        <v>80</v>
      </c>
      <c r="D102" s="10" t="n">
        <v>2844.11</v>
      </c>
      <c r="E102" s="12" t="s">
        <v>302</v>
      </c>
    </row>
    <row r="103" customFormat="false" ht="15" hidden="false" customHeight="false" outlineLevel="0" collapsed="false">
      <c r="A103" s="11"/>
      <c r="B103" s="12"/>
      <c r="C103" s="9" t="s">
        <v>80</v>
      </c>
      <c r="D103" s="10" t="n">
        <v>3724.09</v>
      </c>
      <c r="E103" s="12" t="s">
        <v>302</v>
      </c>
    </row>
    <row r="104" customFormat="false" ht="15" hidden="false" customHeight="false" outlineLevel="0" collapsed="false">
      <c r="A104" s="11"/>
      <c r="B104" s="12"/>
      <c r="C104" s="9" t="s">
        <v>80</v>
      </c>
      <c r="D104" s="10" t="n">
        <v>1762.92</v>
      </c>
      <c r="E104" s="12" t="s">
        <v>302</v>
      </c>
    </row>
    <row r="105" customFormat="false" ht="15" hidden="false" customHeight="false" outlineLevel="0" collapsed="false">
      <c r="A105" s="11"/>
      <c r="B105" s="12"/>
      <c r="C105" s="9" t="s">
        <v>80</v>
      </c>
      <c r="D105" s="10" t="n">
        <v>4350.46</v>
      </c>
      <c r="E105" s="12" t="s">
        <v>302</v>
      </c>
    </row>
    <row r="106" customFormat="false" ht="15" hidden="false" customHeight="false" outlineLevel="0" collapsed="false">
      <c r="A106" s="11"/>
      <c r="B106" s="12"/>
      <c r="C106" s="9" t="s">
        <v>80</v>
      </c>
      <c r="D106" s="10" t="n">
        <v>3425.98</v>
      </c>
      <c r="E106" s="12" t="s">
        <v>302</v>
      </c>
    </row>
    <row r="107" customFormat="false" ht="15" hidden="false" customHeight="false" outlineLevel="0" collapsed="false">
      <c r="A107" s="11"/>
      <c r="B107" s="12"/>
      <c r="C107" s="9" t="s">
        <v>80</v>
      </c>
      <c r="D107" s="10" t="n">
        <v>4241.69</v>
      </c>
      <c r="E107" s="12" t="s">
        <v>302</v>
      </c>
    </row>
    <row r="108" customFormat="false" ht="15" hidden="false" customHeight="false" outlineLevel="0" collapsed="false">
      <c r="A108" s="11"/>
      <c r="B108" s="12"/>
      <c r="C108" s="9" t="s">
        <v>80</v>
      </c>
      <c r="D108" s="10" t="n">
        <v>5609.72</v>
      </c>
      <c r="E108" s="12" t="s">
        <v>302</v>
      </c>
    </row>
    <row r="109" customFormat="false" ht="15" hidden="false" customHeight="false" outlineLevel="0" collapsed="false">
      <c r="A109" s="11"/>
      <c r="B109" s="12"/>
      <c r="C109" s="9" t="s">
        <v>80</v>
      </c>
      <c r="D109" s="10" t="n">
        <v>4321.88</v>
      </c>
      <c r="E109" s="12" t="s">
        <v>302</v>
      </c>
    </row>
    <row r="110" customFormat="false" ht="15" hidden="false" customHeight="false" outlineLevel="0" collapsed="false">
      <c r="A110" s="11"/>
      <c r="B110" s="12"/>
      <c r="C110" s="9" t="s">
        <v>80</v>
      </c>
      <c r="D110" s="10" t="n">
        <v>2618.18</v>
      </c>
      <c r="E110" s="12" t="s">
        <v>302</v>
      </c>
    </row>
    <row r="111" customFormat="false" ht="15" hidden="false" customHeight="false" outlineLevel="0" collapsed="false">
      <c r="A111" s="11"/>
      <c r="B111" s="12"/>
      <c r="C111" s="9" t="s">
        <v>80</v>
      </c>
      <c r="D111" s="10" t="n">
        <v>15500</v>
      </c>
      <c r="E111" s="12" t="s">
        <v>302</v>
      </c>
      <c r="I111" s="1"/>
    </row>
    <row r="112" customFormat="false" ht="15" hidden="false" customHeight="false" outlineLevel="0" collapsed="false">
      <c r="A112" s="11"/>
      <c r="B112" s="12"/>
      <c r="C112" s="9" t="s">
        <v>80</v>
      </c>
      <c r="D112" s="10" t="n">
        <v>3100</v>
      </c>
      <c r="E112" s="12" t="s">
        <v>302</v>
      </c>
    </row>
    <row r="113" customFormat="false" ht="15" hidden="false" customHeight="false" outlineLevel="0" collapsed="false">
      <c r="A113" s="11"/>
      <c r="B113" s="12"/>
      <c r="C113" s="9" t="s">
        <v>297</v>
      </c>
      <c r="D113" s="10" t="n">
        <v>2990.44</v>
      </c>
      <c r="E113" s="12" t="s">
        <v>302</v>
      </c>
    </row>
    <row r="114" customFormat="false" ht="15" hidden="false" customHeight="false" outlineLevel="0" collapsed="false">
      <c r="A114" s="11"/>
      <c r="B114" s="12"/>
      <c r="C114" s="9" t="s">
        <v>297</v>
      </c>
      <c r="D114" s="10" t="n">
        <v>3641.04</v>
      </c>
      <c r="E114" s="12" t="s">
        <v>302</v>
      </c>
    </row>
    <row r="115" customFormat="false" ht="15" hidden="false" customHeight="false" outlineLevel="0" collapsed="false">
      <c r="A115" s="11"/>
      <c r="B115" s="12"/>
      <c r="C115" s="9" t="s">
        <v>297</v>
      </c>
      <c r="D115" s="10" t="n">
        <v>2870.61</v>
      </c>
      <c r="E115" s="12" t="s">
        <v>302</v>
      </c>
    </row>
    <row r="116" customFormat="false" ht="15" hidden="false" customHeight="false" outlineLevel="0" collapsed="false">
      <c r="A116" s="11"/>
      <c r="B116" s="12"/>
      <c r="C116" s="9" t="s">
        <v>297</v>
      </c>
      <c r="D116" s="10" t="n">
        <v>5539.07</v>
      </c>
      <c r="E116" s="12" t="s">
        <v>302</v>
      </c>
    </row>
    <row r="117" customFormat="false" ht="15" hidden="false" customHeight="false" outlineLevel="0" collapsed="false">
      <c r="A117" s="11"/>
      <c r="B117" s="12"/>
      <c r="C117" s="9" t="s">
        <v>297</v>
      </c>
      <c r="D117" s="10" t="n">
        <v>15515.51</v>
      </c>
      <c r="E117" s="12" t="s">
        <v>302</v>
      </c>
    </row>
    <row r="118" customFormat="false" ht="15" hidden="false" customHeight="false" outlineLevel="0" collapsed="false">
      <c r="A118" s="11"/>
      <c r="B118" s="12"/>
      <c r="C118" s="9" t="s">
        <v>297</v>
      </c>
      <c r="D118" s="10" t="n">
        <v>2714.09</v>
      </c>
      <c r="E118" s="12" t="s">
        <v>302</v>
      </c>
    </row>
    <row r="119" customFormat="false" ht="15" hidden="false" customHeight="false" outlineLevel="0" collapsed="false">
      <c r="A119" s="11"/>
      <c r="B119" s="12"/>
      <c r="C119" s="9" t="s">
        <v>297</v>
      </c>
      <c r="D119" s="10" t="n">
        <v>6367.49</v>
      </c>
      <c r="E119" s="12" t="s">
        <v>302</v>
      </c>
    </row>
    <row r="120" customFormat="false" ht="15" hidden="false" customHeight="false" outlineLevel="0" collapsed="false">
      <c r="A120" s="11"/>
      <c r="B120" s="12"/>
      <c r="C120" s="9" t="s">
        <v>207</v>
      </c>
      <c r="D120" s="10" t="n">
        <v>230000</v>
      </c>
      <c r="E120" s="12" t="s">
        <v>302</v>
      </c>
    </row>
    <row r="121" customFormat="false" ht="15" hidden="false" customHeight="false" outlineLevel="0" collapsed="false">
      <c r="A121" s="11"/>
      <c r="B121" s="12"/>
      <c r="C121" s="9" t="s">
        <v>235</v>
      </c>
      <c r="D121" s="10" t="n">
        <v>376993.15</v>
      </c>
      <c r="E121" s="12" t="s">
        <v>302</v>
      </c>
    </row>
    <row r="122" customFormat="false" ht="15" hidden="false" customHeight="false" outlineLevel="0" collapsed="false">
      <c r="A122" s="11"/>
      <c r="B122" s="12"/>
      <c r="C122" s="9" t="s">
        <v>235</v>
      </c>
      <c r="D122" s="10" t="n">
        <v>472322.76</v>
      </c>
      <c r="E122" s="12" t="s">
        <v>302</v>
      </c>
    </row>
    <row r="123" customFormat="false" ht="15" hidden="false" customHeight="false" outlineLevel="0" collapsed="false">
      <c r="A123" s="11"/>
      <c r="B123" s="12"/>
      <c r="C123" s="9" t="s">
        <v>107</v>
      </c>
      <c r="D123" s="10" t="n">
        <v>357353.73</v>
      </c>
      <c r="E123" s="12" t="s">
        <v>302</v>
      </c>
    </row>
    <row r="124" customFormat="false" ht="15" hidden="false" customHeight="false" outlineLevel="0" collapsed="false">
      <c r="A124" s="11"/>
      <c r="B124" s="12"/>
      <c r="C124" s="9" t="s">
        <v>107</v>
      </c>
      <c r="D124" s="10" t="n">
        <v>31005.77</v>
      </c>
      <c r="E124" s="12" t="s">
        <v>302</v>
      </c>
    </row>
    <row r="125" customFormat="false" ht="15" hidden="false" customHeight="false" outlineLevel="0" collapsed="false">
      <c r="A125" s="28" t="s">
        <v>128</v>
      </c>
      <c r="B125" s="4"/>
      <c r="C125" s="13"/>
      <c r="D125" s="14" t="n">
        <f aca="false">SUM(D102:D124)</f>
        <v>1558812.69</v>
      </c>
      <c r="E125" s="12"/>
    </row>
    <row r="126" customFormat="false" ht="15" hidden="false" customHeight="false" outlineLevel="0" collapsed="false">
      <c r="A126" s="31" t="s">
        <v>129</v>
      </c>
      <c r="B126" s="12"/>
      <c r="C126" s="9" t="s">
        <v>14</v>
      </c>
      <c r="D126" s="10" t="n">
        <v>10481</v>
      </c>
      <c r="E126" s="12" t="s">
        <v>368</v>
      </c>
    </row>
    <row r="127" customFormat="false" ht="15" hidden="false" customHeight="false" outlineLevel="0" collapsed="false">
      <c r="A127" s="31"/>
      <c r="B127" s="12"/>
      <c r="C127" s="9"/>
      <c r="D127" s="10"/>
      <c r="E127" s="12"/>
    </row>
    <row r="128" customFormat="false" ht="15" hidden="false" customHeight="false" outlineLevel="0" collapsed="false">
      <c r="A128" s="32" t="s">
        <v>131</v>
      </c>
      <c r="B128" s="12"/>
      <c r="C128" s="9"/>
      <c r="D128" s="14" t="n">
        <f aca="false">SUM(D126:D127)</f>
        <v>10481</v>
      </c>
      <c r="E128" s="12"/>
    </row>
    <row r="129" customFormat="false" ht="15" hidden="false" customHeight="false" outlineLevel="0" collapsed="false">
      <c r="A129" s="31" t="n">
        <v>65.01</v>
      </c>
      <c r="B129" s="12"/>
      <c r="C129" s="9"/>
      <c r="D129" s="10" t="n">
        <v>11929508.2</v>
      </c>
      <c r="E129" s="12" t="s">
        <v>132</v>
      </c>
    </row>
    <row r="130" customFormat="false" ht="15" hidden="false" customHeight="false" outlineLevel="0" collapsed="false">
      <c r="A130" s="32" t="s">
        <v>133</v>
      </c>
      <c r="B130" s="12"/>
      <c r="C130" s="9"/>
      <c r="D130" s="14" t="n">
        <f aca="false">SUM(D129)</f>
        <v>11929508.2</v>
      </c>
      <c r="E130" s="12"/>
    </row>
    <row r="131" customFormat="false" ht="15" hidden="false" customHeight="false" outlineLevel="0" collapsed="false">
      <c r="A131" s="31" t="s">
        <v>134</v>
      </c>
      <c r="B131" s="12"/>
      <c r="C131" s="9" t="s">
        <v>107</v>
      </c>
      <c r="D131" s="10" t="n">
        <v>9928.17</v>
      </c>
      <c r="E131" s="12" t="s">
        <v>369</v>
      </c>
    </row>
    <row r="132" customFormat="false" ht="15" hidden="false" customHeight="false" outlineLevel="0" collapsed="false">
      <c r="A132" s="31"/>
      <c r="B132" s="12"/>
      <c r="C132" s="9" t="s">
        <v>319</v>
      </c>
      <c r="D132" s="10" t="n">
        <v>11174838.39</v>
      </c>
      <c r="E132" s="12" t="s">
        <v>132</v>
      </c>
    </row>
    <row r="133" customFormat="false" ht="15" hidden="false" customHeight="false" outlineLevel="0" collapsed="false">
      <c r="A133" s="32" t="s">
        <v>135</v>
      </c>
      <c r="B133" s="4"/>
      <c r="C133" s="13"/>
      <c r="D133" s="14" t="n">
        <f aca="false">SUM(D131:D132)</f>
        <v>11184766.56</v>
      </c>
      <c r="E133" s="4"/>
    </row>
    <row r="134" customFormat="false" ht="15" hidden="false" customHeight="false" outlineLevel="0" collapsed="false">
      <c r="A134" s="2" t="s">
        <v>370</v>
      </c>
      <c r="B134" s="2"/>
      <c r="C134" s="2"/>
      <c r="D134" s="3" t="n">
        <f aca="false">D12+D19+D21+D23+D26+D38+D42+D56+D58+D74+D76+D82+D84+D89+D87+D101+D128+D15+D125+D130+D133</f>
        <v>24844518.84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2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A44" activeCellId="0" sqref="A44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7.57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371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306</v>
      </c>
      <c r="B8" s="2"/>
      <c r="C8" s="2" t="s">
        <v>372</v>
      </c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324</v>
      </c>
      <c r="C11" s="9" t="s">
        <v>14</v>
      </c>
      <c r="D11" s="10" t="n">
        <v>54202</v>
      </c>
      <c r="E11" s="11" t="s">
        <v>373</v>
      </c>
    </row>
    <row r="12" customFormat="false" ht="15" hidden="false" customHeight="false" outlineLevel="0" collapsed="false">
      <c r="A12" s="7"/>
      <c r="B12" s="8"/>
      <c r="C12" s="9" t="s">
        <v>14</v>
      </c>
      <c r="D12" s="10" t="n">
        <v>210676</v>
      </c>
      <c r="E12" s="11" t="s">
        <v>374</v>
      </c>
    </row>
    <row r="13" customFormat="false" ht="15" hidden="false" customHeight="false" outlineLevel="0" collapsed="false">
      <c r="A13" s="7"/>
      <c r="B13" s="8"/>
      <c r="C13" s="9" t="s">
        <v>14</v>
      </c>
      <c r="D13" s="10" t="n">
        <v>82496</v>
      </c>
      <c r="E13" s="11" t="s">
        <v>375</v>
      </c>
    </row>
    <row r="14" customFormat="false" ht="15" hidden="false" customHeight="false" outlineLevel="0" collapsed="false">
      <c r="A14" s="7"/>
      <c r="B14" s="8"/>
      <c r="C14" s="9" t="s">
        <v>14</v>
      </c>
      <c r="D14" s="10" t="n">
        <v>25377</v>
      </c>
      <c r="E14" s="11" t="s">
        <v>376</v>
      </c>
    </row>
    <row r="15" customFormat="false" ht="15" hidden="false" customHeight="false" outlineLevel="0" collapsed="false">
      <c r="A15" s="7"/>
      <c r="B15" s="8"/>
      <c r="C15" s="9" t="s">
        <v>14</v>
      </c>
      <c r="D15" s="10" t="n">
        <v>131837</v>
      </c>
      <c r="E15" s="11" t="s">
        <v>376</v>
      </c>
    </row>
    <row r="16" customFormat="false" ht="15" hidden="false" customHeight="false" outlineLevel="0" collapsed="false">
      <c r="A16" s="7"/>
      <c r="B16" s="8"/>
      <c r="C16" s="9" t="s">
        <v>14</v>
      </c>
      <c r="D16" s="10" t="n">
        <v>86165</v>
      </c>
      <c r="E16" s="11" t="s">
        <v>376</v>
      </c>
    </row>
    <row r="17" customFormat="false" ht="15" hidden="false" customHeight="false" outlineLevel="0" collapsed="false">
      <c r="A17" s="7"/>
      <c r="B17" s="8"/>
      <c r="C17" s="9" t="s">
        <v>14</v>
      </c>
      <c r="D17" s="10" t="n">
        <f aca="false">204047-47063-37499-6709-849</f>
        <v>111927</v>
      </c>
      <c r="E17" s="11" t="s">
        <v>376</v>
      </c>
    </row>
    <row r="18" customFormat="false" ht="15" hidden="false" customHeight="false" outlineLevel="0" collapsed="false">
      <c r="A18" s="7"/>
      <c r="B18" s="8"/>
      <c r="C18" s="9" t="s">
        <v>14</v>
      </c>
      <c r="D18" s="10" t="n">
        <v>42861</v>
      </c>
      <c r="E18" s="11" t="s">
        <v>376</v>
      </c>
    </row>
    <row r="19" customFormat="false" ht="15" hidden="false" customHeight="false" outlineLevel="0" collapsed="false">
      <c r="A19" s="7"/>
      <c r="B19" s="8"/>
      <c r="C19" s="9" t="s">
        <v>141</v>
      </c>
      <c r="D19" s="10" t="n">
        <v>600</v>
      </c>
      <c r="E19" s="11" t="s">
        <v>312</v>
      </c>
    </row>
    <row r="20" customFormat="false" ht="15" hidden="false" customHeight="false" outlineLevel="0" collapsed="false">
      <c r="A20" s="7"/>
      <c r="B20" s="8"/>
      <c r="C20" s="9" t="s">
        <v>141</v>
      </c>
      <c r="D20" s="10" t="n">
        <v>800</v>
      </c>
      <c r="E20" s="11" t="s">
        <v>312</v>
      </c>
    </row>
    <row r="21" customFormat="false" ht="15" hidden="false" customHeight="false" outlineLevel="0" collapsed="false">
      <c r="A21" s="7"/>
      <c r="B21" s="8"/>
      <c r="C21" s="9" t="s">
        <v>51</v>
      </c>
      <c r="D21" s="10" t="n">
        <v>60</v>
      </c>
      <c r="E21" s="11" t="s">
        <v>377</v>
      </c>
    </row>
    <row r="22" customFormat="false" ht="15" hidden="false" customHeight="false" outlineLevel="0" collapsed="false">
      <c r="A22" s="7"/>
      <c r="B22" s="8"/>
      <c r="C22" s="9" t="s">
        <v>51</v>
      </c>
      <c r="D22" s="10" t="n">
        <v>1500</v>
      </c>
      <c r="E22" s="11" t="s">
        <v>378</v>
      </c>
    </row>
    <row r="23" customFormat="false" ht="15" hidden="false" customHeight="false" outlineLevel="0" collapsed="false">
      <c r="A23" s="7"/>
      <c r="B23" s="8"/>
      <c r="C23" s="9" t="s">
        <v>51</v>
      </c>
      <c r="D23" s="10" t="n">
        <v>1000</v>
      </c>
      <c r="E23" s="11" t="s">
        <v>378</v>
      </c>
    </row>
    <row r="24" customFormat="false" ht="15" hidden="false" customHeight="false" outlineLevel="0" collapsed="false">
      <c r="A24" s="7"/>
      <c r="B24" s="8"/>
      <c r="C24" s="9" t="s">
        <v>51</v>
      </c>
      <c r="D24" s="10" t="n">
        <v>150</v>
      </c>
      <c r="E24" s="11" t="s">
        <v>378</v>
      </c>
    </row>
    <row r="25" customFormat="false" ht="15" hidden="false" customHeight="false" outlineLevel="0" collapsed="false">
      <c r="A25" s="7"/>
      <c r="B25" s="8"/>
      <c r="C25" s="9" t="s">
        <v>51</v>
      </c>
      <c r="D25" s="10" t="n">
        <v>350</v>
      </c>
      <c r="E25" s="11" t="s">
        <v>378</v>
      </c>
    </row>
    <row r="26" customFormat="false" ht="15" hidden="false" customHeight="false" outlineLevel="0" collapsed="false">
      <c r="A26" s="7"/>
      <c r="B26" s="8"/>
      <c r="C26" s="9" t="s">
        <v>51</v>
      </c>
      <c r="D26" s="10" t="n">
        <v>510</v>
      </c>
      <c r="E26" s="11" t="s">
        <v>378</v>
      </c>
    </row>
    <row r="27" customFormat="false" ht="15" hidden="false" customHeight="false" outlineLevel="0" collapsed="false">
      <c r="A27" s="7"/>
      <c r="B27" s="8"/>
      <c r="C27" s="9" t="s">
        <v>51</v>
      </c>
      <c r="D27" s="10" t="n">
        <v>28</v>
      </c>
      <c r="E27" s="11" t="s">
        <v>378</v>
      </c>
    </row>
    <row r="28" customFormat="false" ht="15" hidden="false" customHeight="false" outlineLevel="0" collapsed="false">
      <c r="A28" s="7"/>
      <c r="B28" s="8"/>
      <c r="C28" s="9" t="s">
        <v>297</v>
      </c>
      <c r="D28" s="10" t="n">
        <v>2000</v>
      </c>
      <c r="E28" s="11" t="s">
        <v>312</v>
      </c>
    </row>
    <row r="29" customFormat="false" ht="15" hidden="false" customHeight="false" outlineLevel="0" collapsed="false">
      <c r="A29" s="7"/>
      <c r="B29" s="8"/>
      <c r="C29" s="9" t="s">
        <v>331</v>
      </c>
      <c r="D29" s="10" t="n">
        <v>980</v>
      </c>
      <c r="E29" s="11" t="s">
        <v>379</v>
      </c>
    </row>
    <row r="30" customFormat="false" ht="15" hidden="false" customHeight="false" outlineLevel="0" collapsed="false">
      <c r="A30" s="4" t="s">
        <v>20</v>
      </c>
      <c r="B30" s="4"/>
      <c r="C30" s="13"/>
      <c r="D30" s="14" t="n">
        <f aca="false">SUM(D11:D29)</f>
        <v>753519</v>
      </c>
      <c r="E30" s="15"/>
    </row>
    <row r="31" customFormat="false" ht="15" hidden="false" customHeight="false" outlineLevel="0" collapsed="false">
      <c r="A31" s="12" t="s">
        <v>21</v>
      </c>
      <c r="B31" s="12"/>
      <c r="C31" s="9"/>
      <c r="D31" s="10" t="n">
        <v>47063</v>
      </c>
      <c r="E31" s="12" t="s">
        <v>380</v>
      </c>
    </row>
    <row r="32" customFormat="false" ht="15" hidden="false" customHeight="false" outlineLevel="0" collapsed="false">
      <c r="A32" s="4" t="s">
        <v>23</v>
      </c>
      <c r="B32" s="4"/>
      <c r="C32" s="13"/>
      <c r="D32" s="14" t="n">
        <f aca="false">D31</f>
        <v>47063</v>
      </c>
      <c r="E32" s="4"/>
    </row>
    <row r="33" customFormat="false" ht="15" hidden="false" customHeight="false" outlineLevel="0" collapsed="false">
      <c r="A33" s="12" t="s">
        <v>24</v>
      </c>
      <c r="B33" s="12"/>
      <c r="C33" s="9" t="s">
        <v>14</v>
      </c>
      <c r="D33" s="10" t="n">
        <v>1093</v>
      </c>
      <c r="E33" s="12" t="s">
        <v>381</v>
      </c>
    </row>
    <row r="34" customFormat="false" ht="15" hidden="false" customHeight="false" outlineLevel="0" collapsed="false">
      <c r="A34" s="12"/>
      <c r="B34" s="12"/>
      <c r="C34" s="9" t="s">
        <v>14</v>
      </c>
      <c r="D34" s="10" t="n">
        <v>4216</v>
      </c>
      <c r="E34" s="12" t="s">
        <v>382</v>
      </c>
    </row>
    <row r="35" customFormat="false" ht="15" hidden="false" customHeight="false" outlineLevel="0" collapsed="false">
      <c r="A35" s="12"/>
      <c r="B35" s="12"/>
      <c r="C35" s="9" t="s">
        <v>14</v>
      </c>
      <c r="D35" s="10" t="n">
        <v>1689</v>
      </c>
      <c r="E35" s="12" t="s">
        <v>383</v>
      </c>
    </row>
    <row r="36" customFormat="false" ht="15" hidden="false" customHeight="false" outlineLevel="0" collapsed="false">
      <c r="A36" s="12"/>
      <c r="B36" s="12"/>
      <c r="C36" s="9" t="s">
        <v>14</v>
      </c>
      <c r="D36" s="10" t="n">
        <v>9866</v>
      </c>
      <c r="E36" s="12" t="s">
        <v>29</v>
      </c>
    </row>
    <row r="37" customFormat="false" ht="15" hidden="false" customHeight="false" outlineLevel="0" collapsed="false">
      <c r="A37" s="4" t="s">
        <v>30</v>
      </c>
      <c r="B37" s="4"/>
      <c r="C37" s="13"/>
      <c r="D37" s="14" t="n">
        <f aca="false">SUM(D33:D36)</f>
        <v>16864</v>
      </c>
      <c r="E37" s="11"/>
    </row>
    <row r="38" customFormat="false" ht="15" hidden="false" customHeight="false" outlineLevel="0" collapsed="false">
      <c r="A38" s="12" t="s">
        <v>31</v>
      </c>
      <c r="B38" s="12"/>
      <c r="C38" s="9" t="s">
        <v>168</v>
      </c>
      <c r="D38" s="10" t="n">
        <v>250</v>
      </c>
      <c r="E38" s="12" t="s">
        <v>384</v>
      </c>
    </row>
    <row r="39" customFormat="false" ht="15" hidden="false" customHeight="false" outlineLevel="0" collapsed="false">
      <c r="A39" s="12"/>
      <c r="B39" s="12"/>
      <c r="C39" s="9" t="s">
        <v>297</v>
      </c>
      <c r="D39" s="10" t="n">
        <v>20</v>
      </c>
      <c r="E39" s="12" t="s">
        <v>384</v>
      </c>
    </row>
    <row r="40" customFormat="false" ht="15" hidden="false" customHeight="false" outlineLevel="0" collapsed="false">
      <c r="A40" s="12"/>
      <c r="B40" s="12"/>
      <c r="C40" s="9" t="s">
        <v>230</v>
      </c>
      <c r="D40" s="10" t="n">
        <v>250</v>
      </c>
      <c r="E40" s="12" t="s">
        <v>384</v>
      </c>
    </row>
    <row r="41" customFormat="false" ht="15" hidden="false" customHeight="false" outlineLevel="0" collapsed="false">
      <c r="A41" s="12"/>
      <c r="B41" s="12"/>
      <c r="C41" s="9" t="s">
        <v>331</v>
      </c>
      <c r="D41" s="10" t="n">
        <v>270</v>
      </c>
      <c r="E41" s="12" t="s">
        <v>384</v>
      </c>
    </row>
    <row r="42" customFormat="false" ht="15" hidden="false" customHeight="false" outlineLevel="0" collapsed="false">
      <c r="A42" s="12"/>
      <c r="B42" s="12"/>
      <c r="C42" s="9" t="s">
        <v>107</v>
      </c>
      <c r="D42" s="10" t="n">
        <v>250</v>
      </c>
      <c r="E42" s="12" t="s">
        <v>384</v>
      </c>
    </row>
    <row r="43" customFormat="false" ht="15" hidden="false" customHeight="false" outlineLevel="0" collapsed="false">
      <c r="A43" s="12"/>
      <c r="B43" s="12"/>
      <c r="C43" s="9" t="s">
        <v>149</v>
      </c>
      <c r="D43" s="10" t="n">
        <v>250</v>
      </c>
      <c r="E43" s="12" t="s">
        <v>384</v>
      </c>
    </row>
    <row r="44" customFormat="false" ht="15" hidden="false" customHeight="false" outlineLevel="0" collapsed="false">
      <c r="A44" s="4" t="s">
        <v>32</v>
      </c>
      <c r="B44" s="4"/>
      <c r="C44" s="13"/>
      <c r="D44" s="14" t="n">
        <f aca="false">SUM(D38:D43)</f>
        <v>1290</v>
      </c>
      <c r="E44" s="17"/>
    </row>
    <row r="45" customFormat="false" ht="15" hidden="false" customHeight="false" outlineLevel="0" collapsed="false">
      <c r="A45" s="12" t="s">
        <v>33</v>
      </c>
      <c r="B45" s="12"/>
      <c r="C45" s="9" t="s">
        <v>14</v>
      </c>
      <c r="D45" s="10" t="n">
        <v>37499</v>
      </c>
      <c r="E45" s="12" t="s">
        <v>156</v>
      </c>
    </row>
    <row r="46" customFormat="false" ht="15" hidden="false" customHeight="false" outlineLevel="0" collapsed="false">
      <c r="A46" s="4" t="s">
        <v>35</v>
      </c>
      <c r="B46" s="4"/>
      <c r="C46" s="13"/>
      <c r="D46" s="14" t="n">
        <f aca="false">D45</f>
        <v>37499</v>
      </c>
      <c r="E46" s="4"/>
    </row>
    <row r="47" customFormat="false" ht="15" hidden="false" customHeight="false" outlineLevel="0" collapsed="false">
      <c r="A47" s="12" t="s">
        <v>36</v>
      </c>
      <c r="B47" s="12"/>
      <c r="C47" s="9" t="s">
        <v>14</v>
      </c>
      <c r="D47" s="10" t="n">
        <v>19173</v>
      </c>
      <c r="E47" s="11" t="s">
        <v>385</v>
      </c>
    </row>
    <row r="48" customFormat="false" ht="15" hidden="false" customHeight="false" outlineLevel="0" collapsed="false">
      <c r="A48" s="7"/>
      <c r="B48" s="8"/>
      <c r="C48" s="9" t="s">
        <v>14</v>
      </c>
      <c r="D48" s="10" t="n">
        <v>6709</v>
      </c>
      <c r="E48" s="11" t="s">
        <v>158</v>
      </c>
    </row>
    <row r="49" customFormat="false" ht="15" hidden="false" customHeight="false" outlineLevel="0" collapsed="false">
      <c r="A49" s="4" t="s">
        <v>39</v>
      </c>
      <c r="B49" s="4"/>
      <c r="C49" s="13"/>
      <c r="D49" s="14" t="n">
        <f aca="false">D47+D48</f>
        <v>25882</v>
      </c>
      <c r="E49" s="17"/>
    </row>
    <row r="50" customFormat="false" ht="15" hidden="false" customHeight="false" outlineLevel="0" collapsed="false">
      <c r="A50" s="17" t="s">
        <v>40</v>
      </c>
      <c r="B50" s="17"/>
      <c r="C50" s="17"/>
      <c r="D50" s="20" t="n">
        <v>849</v>
      </c>
      <c r="E50" s="17" t="s">
        <v>159</v>
      </c>
    </row>
    <row r="51" customFormat="false" ht="15" hidden="false" customHeight="false" outlineLevel="0" collapsed="false">
      <c r="A51" s="17" t="s">
        <v>42</v>
      </c>
      <c r="B51" s="17"/>
      <c r="C51" s="17"/>
      <c r="D51" s="21" t="n">
        <f aca="false">D50</f>
        <v>849</v>
      </c>
      <c r="E51" s="17"/>
    </row>
    <row r="52" customFormat="false" ht="15" hidden="false" customHeight="false" outlineLevel="0" collapsed="false">
      <c r="A52" s="61" t="s">
        <v>386</v>
      </c>
      <c r="B52" s="2"/>
      <c r="C52" s="2"/>
      <c r="D52" s="3" t="n">
        <f aca="false">D30+D32+D37+D44+D46+D49+D51</f>
        <v>882966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64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A86" activeCellId="0" sqref="A86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2" min="2" style="0" width="8.67"/>
    <col collapsed="false" customWidth="true" hidden="false" outlineLevel="0" max="3" min="3" style="0" width="35.29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387</v>
      </c>
      <c r="B8" s="2"/>
      <c r="C8" s="2"/>
      <c r="D8" s="57"/>
      <c r="E8" s="58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/>
      <c r="D11" s="22"/>
      <c r="E11" s="12"/>
    </row>
    <row r="12" customFormat="false" ht="15" hidden="false" customHeight="false" outlineLevel="0" collapsed="false">
      <c r="A12" s="7"/>
      <c r="B12" s="8"/>
      <c r="C12" s="22"/>
      <c r="D12" s="22"/>
      <c r="E12" s="12"/>
    </row>
    <row r="13" customFormat="false" ht="15" hidden="false" customHeight="false" outlineLevel="0" collapsed="false">
      <c r="A13" s="23" t="s">
        <v>48</v>
      </c>
      <c r="B13" s="8"/>
      <c r="C13" s="22"/>
      <c r="D13" s="22" t="n">
        <f aca="false">SUM(D11:D12)</f>
        <v>0</v>
      </c>
      <c r="E13" s="12"/>
    </row>
    <row r="14" s="5" customFormat="true" ht="15" hidden="false" customHeight="false" outlineLevel="0" collapsed="false">
      <c r="A14" s="59" t="s">
        <v>163</v>
      </c>
      <c r="C14" s="22" t="n">
        <v>12</v>
      </c>
      <c r="D14" s="10" t="n">
        <v>12.8</v>
      </c>
      <c r="E14" s="44" t="s">
        <v>166</v>
      </c>
      <c r="F14" s="62"/>
      <c r="G14" s="63"/>
      <c r="H14" s="64"/>
      <c r="I14" s="65"/>
      <c r="J14" s="62"/>
      <c r="K14" s="63"/>
      <c r="L14" s="64"/>
      <c r="M14" s="65"/>
      <c r="N14" s="62"/>
      <c r="O14" s="63"/>
      <c r="P14" s="64"/>
      <c r="Q14" s="65"/>
      <c r="R14" s="62"/>
      <c r="S14" s="63"/>
      <c r="T14" s="64"/>
      <c r="U14" s="65"/>
      <c r="V14" s="62"/>
      <c r="W14" s="63"/>
      <c r="X14" s="64"/>
      <c r="Y14" s="65"/>
      <c r="Z14" s="62"/>
      <c r="AA14" s="63"/>
      <c r="AB14" s="64"/>
      <c r="AC14" s="65"/>
      <c r="AD14" s="62"/>
      <c r="AE14" s="63"/>
      <c r="AF14" s="64"/>
      <c r="AG14" s="65"/>
      <c r="AH14" s="62"/>
      <c r="AI14" s="63"/>
      <c r="AJ14" s="64"/>
      <c r="AK14" s="65"/>
      <c r="AL14" s="62"/>
      <c r="AM14" s="63"/>
      <c r="AN14" s="64"/>
      <c r="AO14" s="65"/>
      <c r="AP14" s="62"/>
      <c r="AQ14" s="63"/>
      <c r="AR14" s="64"/>
      <c r="AS14" s="65"/>
      <c r="AT14" s="62"/>
      <c r="AU14" s="63"/>
      <c r="AV14" s="64"/>
      <c r="AW14" s="65"/>
      <c r="AX14" s="62"/>
      <c r="AY14" s="63"/>
      <c r="AZ14" s="64"/>
      <c r="BA14" s="65"/>
      <c r="BB14" s="62"/>
      <c r="BC14" s="63"/>
      <c r="BD14" s="64"/>
      <c r="BE14" s="65"/>
      <c r="BF14" s="62"/>
      <c r="BG14" s="63"/>
      <c r="BH14" s="64"/>
      <c r="BI14" s="65"/>
      <c r="BJ14" s="62"/>
      <c r="BK14" s="63"/>
      <c r="BL14" s="64"/>
      <c r="BM14" s="65"/>
      <c r="BN14" s="62"/>
      <c r="BO14" s="63"/>
      <c r="BP14" s="64"/>
      <c r="BQ14" s="65"/>
      <c r="BR14" s="62"/>
      <c r="BS14" s="63"/>
      <c r="BT14" s="64"/>
      <c r="BU14" s="65"/>
      <c r="BV14" s="62"/>
      <c r="BW14" s="63"/>
      <c r="BX14" s="64"/>
      <c r="BY14" s="65"/>
      <c r="BZ14" s="62"/>
      <c r="CA14" s="63"/>
      <c r="CB14" s="64"/>
      <c r="CC14" s="65"/>
      <c r="CD14" s="62"/>
      <c r="CE14" s="63"/>
      <c r="CF14" s="64"/>
      <c r="CG14" s="65"/>
      <c r="CH14" s="62"/>
      <c r="CI14" s="63"/>
      <c r="CJ14" s="64"/>
      <c r="CK14" s="65"/>
      <c r="CL14" s="62"/>
      <c r="CM14" s="63"/>
      <c r="CN14" s="64"/>
      <c r="CO14" s="65"/>
      <c r="CP14" s="62"/>
      <c r="CQ14" s="63"/>
      <c r="CR14" s="64"/>
      <c r="CS14" s="65"/>
      <c r="CT14" s="62"/>
      <c r="CU14" s="63"/>
      <c r="CV14" s="64"/>
      <c r="CW14" s="65"/>
      <c r="CX14" s="62"/>
      <c r="CY14" s="63"/>
      <c r="CZ14" s="64"/>
      <c r="DA14" s="65"/>
      <c r="DB14" s="62"/>
      <c r="DC14" s="63"/>
      <c r="DD14" s="64"/>
      <c r="DE14" s="65"/>
      <c r="DF14" s="62"/>
      <c r="DG14" s="63"/>
      <c r="DH14" s="64"/>
      <c r="DI14" s="65"/>
      <c r="DJ14" s="62"/>
      <c r="DK14" s="63"/>
      <c r="DL14" s="64"/>
      <c r="DM14" s="65"/>
      <c r="DN14" s="62"/>
      <c r="DO14" s="63"/>
      <c r="DP14" s="64"/>
      <c r="DQ14" s="65"/>
      <c r="DR14" s="62"/>
      <c r="DS14" s="63"/>
      <c r="DT14" s="64"/>
      <c r="DU14" s="65"/>
      <c r="DV14" s="62"/>
      <c r="DW14" s="63"/>
      <c r="DX14" s="64"/>
      <c r="DY14" s="65"/>
      <c r="DZ14" s="62"/>
      <c r="EA14" s="63"/>
      <c r="EB14" s="66"/>
      <c r="EC14" s="59" t="s">
        <v>163</v>
      </c>
      <c r="EE14" s="22"/>
      <c r="EF14" s="10"/>
      <c r="EG14" s="59" t="s">
        <v>163</v>
      </c>
      <c r="EI14" s="22"/>
      <c r="EJ14" s="10"/>
      <c r="EK14" s="59" t="s">
        <v>163</v>
      </c>
      <c r="EM14" s="22"/>
      <c r="EN14" s="10"/>
      <c r="EO14" s="59" t="s">
        <v>163</v>
      </c>
      <c r="EQ14" s="22"/>
      <c r="ER14" s="10"/>
      <c r="ES14" s="59" t="s">
        <v>163</v>
      </c>
      <c r="EU14" s="22"/>
      <c r="EV14" s="10"/>
      <c r="EW14" s="59" t="s">
        <v>163</v>
      </c>
      <c r="EY14" s="22"/>
      <c r="EZ14" s="10"/>
      <c r="FA14" s="59" t="s">
        <v>163</v>
      </c>
      <c r="FC14" s="22"/>
      <c r="FD14" s="10"/>
      <c r="FE14" s="59" t="s">
        <v>163</v>
      </c>
      <c r="FG14" s="22"/>
      <c r="FH14" s="10"/>
      <c r="FI14" s="59" t="s">
        <v>163</v>
      </c>
      <c r="FK14" s="22"/>
      <c r="FL14" s="10"/>
      <c r="FM14" s="59" t="s">
        <v>163</v>
      </c>
      <c r="FO14" s="22"/>
      <c r="FP14" s="10"/>
      <c r="FQ14" s="59" t="s">
        <v>163</v>
      </c>
      <c r="FS14" s="22"/>
      <c r="FT14" s="10"/>
      <c r="FU14" s="59" t="s">
        <v>163</v>
      </c>
      <c r="FW14" s="22"/>
      <c r="FX14" s="10"/>
      <c r="FY14" s="59" t="s">
        <v>163</v>
      </c>
      <c r="GA14" s="22"/>
      <c r="GB14" s="10"/>
      <c r="GC14" s="59" t="s">
        <v>163</v>
      </c>
      <c r="GE14" s="22"/>
      <c r="GF14" s="10"/>
      <c r="GG14" s="59" t="s">
        <v>163</v>
      </c>
      <c r="GI14" s="22"/>
      <c r="GJ14" s="10"/>
      <c r="GK14" s="59" t="s">
        <v>163</v>
      </c>
      <c r="GM14" s="22"/>
      <c r="GN14" s="10"/>
      <c r="GO14" s="59" t="s">
        <v>163</v>
      </c>
      <c r="GQ14" s="22"/>
      <c r="GR14" s="10"/>
      <c r="GS14" s="59" t="s">
        <v>163</v>
      </c>
      <c r="GU14" s="22"/>
      <c r="GV14" s="10"/>
      <c r="GW14" s="59" t="s">
        <v>163</v>
      </c>
      <c r="GY14" s="22"/>
      <c r="GZ14" s="10"/>
      <c r="HA14" s="59" t="s">
        <v>163</v>
      </c>
      <c r="HC14" s="22"/>
      <c r="HD14" s="10"/>
      <c r="HE14" s="59" t="s">
        <v>163</v>
      </c>
      <c r="HG14" s="22"/>
      <c r="HH14" s="10"/>
      <c r="HI14" s="59" t="s">
        <v>163</v>
      </c>
      <c r="HK14" s="22"/>
      <c r="HL14" s="10"/>
      <c r="HM14" s="59" t="s">
        <v>163</v>
      </c>
      <c r="HO14" s="22"/>
      <c r="HP14" s="10"/>
      <c r="HQ14" s="59" t="s">
        <v>163</v>
      </c>
      <c r="HS14" s="22"/>
      <c r="HT14" s="10"/>
      <c r="HU14" s="59" t="s">
        <v>163</v>
      </c>
      <c r="HW14" s="22"/>
      <c r="HX14" s="10"/>
      <c r="HY14" s="59" t="s">
        <v>163</v>
      </c>
      <c r="IA14" s="22"/>
      <c r="IB14" s="10"/>
      <c r="IC14" s="59" t="s">
        <v>163</v>
      </c>
      <c r="IE14" s="22"/>
      <c r="IF14" s="10"/>
      <c r="IG14" s="59" t="s">
        <v>163</v>
      </c>
      <c r="II14" s="22"/>
      <c r="IJ14" s="10"/>
      <c r="IK14" s="59" t="s">
        <v>163</v>
      </c>
      <c r="IM14" s="22"/>
      <c r="IN14" s="10"/>
      <c r="IO14" s="59" t="s">
        <v>163</v>
      </c>
      <c r="IQ14" s="22"/>
      <c r="IR14" s="10"/>
      <c r="IS14" s="59" t="s">
        <v>163</v>
      </c>
      <c r="IU14" s="22"/>
      <c r="IV14" s="10"/>
      <c r="IW14" s="59" t="s">
        <v>163</v>
      </c>
      <c r="IY14" s="22"/>
      <c r="IZ14" s="10"/>
      <c r="JA14" s="59" t="s">
        <v>163</v>
      </c>
      <c r="JC14" s="22"/>
      <c r="JD14" s="10"/>
      <c r="JE14" s="59" t="s">
        <v>163</v>
      </c>
      <c r="JG14" s="22"/>
      <c r="JH14" s="10"/>
      <c r="JI14" s="59" t="s">
        <v>163</v>
      </c>
      <c r="JK14" s="22"/>
      <c r="JL14" s="10"/>
      <c r="JM14" s="59" t="s">
        <v>163</v>
      </c>
      <c r="JO14" s="22"/>
      <c r="JP14" s="10"/>
      <c r="JQ14" s="59" t="s">
        <v>163</v>
      </c>
      <c r="JS14" s="22"/>
      <c r="JT14" s="10"/>
      <c r="JU14" s="59" t="s">
        <v>163</v>
      </c>
      <c r="JW14" s="22"/>
      <c r="JX14" s="10"/>
      <c r="JY14" s="59" t="s">
        <v>163</v>
      </c>
      <c r="KA14" s="22"/>
      <c r="KB14" s="10"/>
      <c r="KC14" s="59" t="s">
        <v>163</v>
      </c>
      <c r="KE14" s="22"/>
      <c r="KF14" s="10"/>
      <c r="KG14" s="59" t="s">
        <v>163</v>
      </c>
      <c r="KI14" s="22"/>
      <c r="KJ14" s="10"/>
      <c r="KK14" s="59" t="s">
        <v>163</v>
      </c>
      <c r="KM14" s="22"/>
      <c r="KN14" s="10"/>
      <c r="KO14" s="59" t="s">
        <v>163</v>
      </c>
      <c r="KQ14" s="22"/>
      <c r="KR14" s="10"/>
      <c r="KS14" s="59" t="s">
        <v>163</v>
      </c>
      <c r="KU14" s="22"/>
      <c r="KV14" s="10"/>
      <c r="KW14" s="59" t="s">
        <v>163</v>
      </c>
      <c r="KY14" s="22"/>
      <c r="KZ14" s="10"/>
      <c r="LA14" s="59" t="s">
        <v>163</v>
      </c>
      <c r="LC14" s="22"/>
      <c r="LD14" s="10"/>
      <c r="LE14" s="59" t="s">
        <v>163</v>
      </c>
      <c r="LG14" s="22"/>
      <c r="LH14" s="10"/>
      <c r="LI14" s="59" t="s">
        <v>163</v>
      </c>
      <c r="LK14" s="22"/>
      <c r="LL14" s="10"/>
      <c r="LM14" s="59" t="s">
        <v>163</v>
      </c>
      <c r="LO14" s="22"/>
      <c r="LP14" s="10"/>
      <c r="LQ14" s="59" t="s">
        <v>163</v>
      </c>
      <c r="LS14" s="22"/>
      <c r="LT14" s="10"/>
      <c r="LU14" s="59" t="s">
        <v>163</v>
      </c>
      <c r="LW14" s="22"/>
      <c r="LX14" s="10"/>
      <c r="LY14" s="59" t="s">
        <v>163</v>
      </c>
      <c r="MA14" s="22"/>
      <c r="MB14" s="10"/>
      <c r="MC14" s="59" t="s">
        <v>163</v>
      </c>
      <c r="ME14" s="22"/>
      <c r="MF14" s="10"/>
      <c r="MG14" s="59" t="s">
        <v>163</v>
      </c>
      <c r="MI14" s="22"/>
      <c r="MJ14" s="10"/>
      <c r="MK14" s="59" t="s">
        <v>163</v>
      </c>
      <c r="MM14" s="22"/>
      <c r="MN14" s="10"/>
      <c r="MO14" s="59" t="s">
        <v>163</v>
      </c>
      <c r="MQ14" s="22"/>
      <c r="MR14" s="10"/>
      <c r="MS14" s="59" t="s">
        <v>163</v>
      </c>
      <c r="MU14" s="22"/>
      <c r="MV14" s="10"/>
      <c r="MW14" s="59" t="s">
        <v>163</v>
      </c>
      <c r="MY14" s="22"/>
      <c r="MZ14" s="10"/>
      <c r="NA14" s="59" t="s">
        <v>163</v>
      </c>
      <c r="NC14" s="22"/>
      <c r="ND14" s="10"/>
      <c r="NE14" s="59" t="s">
        <v>163</v>
      </c>
      <c r="NG14" s="22"/>
      <c r="NH14" s="10"/>
      <c r="NI14" s="59" t="s">
        <v>163</v>
      </c>
      <c r="NK14" s="22"/>
      <c r="NL14" s="10"/>
      <c r="NM14" s="59" t="s">
        <v>163</v>
      </c>
      <c r="NO14" s="22"/>
      <c r="NP14" s="10"/>
      <c r="NQ14" s="59" t="s">
        <v>163</v>
      </c>
      <c r="NS14" s="22"/>
      <c r="NT14" s="10"/>
      <c r="NU14" s="59" t="s">
        <v>163</v>
      </c>
      <c r="NW14" s="22"/>
      <c r="NX14" s="10"/>
      <c r="NY14" s="59" t="s">
        <v>163</v>
      </c>
      <c r="OA14" s="22"/>
      <c r="OB14" s="10"/>
      <c r="OC14" s="59" t="s">
        <v>163</v>
      </c>
      <c r="OE14" s="22"/>
      <c r="OF14" s="10"/>
      <c r="OG14" s="59" t="s">
        <v>163</v>
      </c>
      <c r="OI14" s="22"/>
      <c r="OJ14" s="10"/>
      <c r="OK14" s="59" t="s">
        <v>163</v>
      </c>
      <c r="OM14" s="22"/>
      <c r="ON14" s="10"/>
      <c r="OO14" s="59" t="s">
        <v>163</v>
      </c>
      <c r="OQ14" s="22"/>
      <c r="OR14" s="10"/>
      <c r="OS14" s="59" t="s">
        <v>163</v>
      </c>
      <c r="OU14" s="22"/>
      <c r="OV14" s="10"/>
      <c r="OW14" s="59" t="s">
        <v>163</v>
      </c>
      <c r="OY14" s="22"/>
      <c r="OZ14" s="10"/>
      <c r="PA14" s="59" t="s">
        <v>163</v>
      </c>
      <c r="PC14" s="22"/>
      <c r="PD14" s="10"/>
      <c r="PE14" s="59" t="s">
        <v>163</v>
      </c>
      <c r="PG14" s="22"/>
      <c r="PH14" s="10"/>
      <c r="PI14" s="59" t="s">
        <v>163</v>
      </c>
      <c r="PK14" s="22"/>
      <c r="PL14" s="10"/>
      <c r="PM14" s="59" t="s">
        <v>163</v>
      </c>
      <c r="PO14" s="22"/>
      <c r="PP14" s="10"/>
      <c r="PQ14" s="59" t="s">
        <v>163</v>
      </c>
      <c r="PS14" s="22"/>
      <c r="PT14" s="10"/>
      <c r="PU14" s="59" t="s">
        <v>163</v>
      </c>
      <c r="PW14" s="22"/>
      <c r="PX14" s="10"/>
      <c r="PY14" s="59" t="s">
        <v>163</v>
      </c>
      <c r="QA14" s="22"/>
      <c r="QB14" s="10"/>
      <c r="QC14" s="59" t="s">
        <v>163</v>
      </c>
      <c r="QE14" s="22"/>
      <c r="QF14" s="10"/>
      <c r="QG14" s="59" t="s">
        <v>163</v>
      </c>
      <c r="QI14" s="22"/>
      <c r="QJ14" s="10"/>
      <c r="QK14" s="59" t="s">
        <v>163</v>
      </c>
      <c r="QM14" s="22"/>
      <c r="QN14" s="10"/>
      <c r="QO14" s="59" t="s">
        <v>163</v>
      </c>
      <c r="QQ14" s="22"/>
      <c r="QR14" s="10"/>
      <c r="QS14" s="59" t="s">
        <v>163</v>
      </c>
      <c r="QU14" s="22"/>
      <c r="QV14" s="10"/>
      <c r="QW14" s="59" t="s">
        <v>163</v>
      </c>
      <c r="QY14" s="22"/>
      <c r="QZ14" s="10"/>
      <c r="RA14" s="59" t="s">
        <v>163</v>
      </c>
      <c r="RC14" s="22"/>
      <c r="RD14" s="10"/>
      <c r="RE14" s="59" t="s">
        <v>163</v>
      </c>
      <c r="RG14" s="22"/>
      <c r="RH14" s="10"/>
      <c r="RI14" s="59" t="s">
        <v>163</v>
      </c>
      <c r="RK14" s="22"/>
      <c r="RL14" s="10"/>
      <c r="RM14" s="59" t="s">
        <v>163</v>
      </c>
      <c r="RO14" s="22"/>
      <c r="RP14" s="10"/>
      <c r="RQ14" s="59" t="s">
        <v>163</v>
      </c>
      <c r="RS14" s="22"/>
      <c r="RT14" s="10"/>
      <c r="RU14" s="59" t="s">
        <v>163</v>
      </c>
      <c r="RW14" s="22"/>
      <c r="RX14" s="10"/>
      <c r="RY14" s="59" t="s">
        <v>163</v>
      </c>
      <c r="SA14" s="22"/>
      <c r="SB14" s="10"/>
      <c r="SC14" s="59" t="s">
        <v>163</v>
      </c>
      <c r="SE14" s="22"/>
      <c r="SF14" s="10"/>
      <c r="SG14" s="59" t="s">
        <v>163</v>
      </c>
      <c r="SI14" s="22"/>
      <c r="SJ14" s="10"/>
      <c r="SK14" s="59" t="s">
        <v>163</v>
      </c>
      <c r="SM14" s="22"/>
      <c r="SN14" s="10"/>
      <c r="SO14" s="59" t="s">
        <v>163</v>
      </c>
      <c r="SQ14" s="22"/>
      <c r="SR14" s="10"/>
      <c r="SS14" s="59" t="s">
        <v>163</v>
      </c>
      <c r="SU14" s="22"/>
      <c r="SV14" s="10"/>
      <c r="SW14" s="59" t="s">
        <v>163</v>
      </c>
      <c r="SY14" s="22"/>
      <c r="SZ14" s="10"/>
      <c r="TA14" s="59" t="s">
        <v>163</v>
      </c>
      <c r="TC14" s="22"/>
      <c r="TD14" s="10"/>
      <c r="TE14" s="59" t="s">
        <v>163</v>
      </c>
      <c r="TG14" s="22"/>
      <c r="TH14" s="10"/>
      <c r="TI14" s="59" t="s">
        <v>163</v>
      </c>
      <c r="TK14" s="22"/>
      <c r="TL14" s="10"/>
      <c r="TM14" s="59" t="s">
        <v>163</v>
      </c>
      <c r="TO14" s="22"/>
      <c r="TP14" s="10"/>
      <c r="TQ14" s="59" t="s">
        <v>163</v>
      </c>
      <c r="TS14" s="22"/>
      <c r="TT14" s="10"/>
      <c r="TU14" s="59" t="s">
        <v>163</v>
      </c>
      <c r="TW14" s="22"/>
      <c r="TX14" s="10"/>
      <c r="TY14" s="59" t="s">
        <v>163</v>
      </c>
      <c r="UA14" s="22"/>
      <c r="UB14" s="10"/>
      <c r="UC14" s="59" t="s">
        <v>163</v>
      </c>
      <c r="UE14" s="22"/>
      <c r="UF14" s="10"/>
      <c r="UG14" s="59" t="s">
        <v>163</v>
      </c>
      <c r="UI14" s="22"/>
      <c r="UJ14" s="10"/>
      <c r="UK14" s="59" t="s">
        <v>163</v>
      </c>
      <c r="UM14" s="22"/>
      <c r="UN14" s="10"/>
      <c r="UO14" s="59" t="s">
        <v>163</v>
      </c>
      <c r="UQ14" s="22"/>
      <c r="UR14" s="10"/>
      <c r="US14" s="59" t="s">
        <v>163</v>
      </c>
      <c r="UU14" s="22"/>
      <c r="UV14" s="10"/>
      <c r="UW14" s="59" t="s">
        <v>163</v>
      </c>
      <c r="UY14" s="22"/>
      <c r="UZ14" s="10"/>
      <c r="VA14" s="59" t="s">
        <v>163</v>
      </c>
      <c r="VC14" s="22"/>
      <c r="VD14" s="10"/>
      <c r="VE14" s="59" t="s">
        <v>163</v>
      </c>
      <c r="VG14" s="22"/>
      <c r="VH14" s="10"/>
      <c r="VI14" s="59" t="s">
        <v>163</v>
      </c>
      <c r="VK14" s="22"/>
      <c r="VL14" s="10"/>
      <c r="VM14" s="59" t="s">
        <v>163</v>
      </c>
      <c r="VO14" s="22"/>
      <c r="VP14" s="10"/>
      <c r="VQ14" s="59" t="s">
        <v>163</v>
      </c>
      <c r="VS14" s="22"/>
      <c r="VT14" s="10"/>
      <c r="VU14" s="59" t="s">
        <v>163</v>
      </c>
      <c r="VW14" s="22"/>
      <c r="VX14" s="10"/>
      <c r="VY14" s="59" t="s">
        <v>163</v>
      </c>
      <c r="WA14" s="22"/>
      <c r="WB14" s="10"/>
      <c r="WC14" s="59" t="s">
        <v>163</v>
      </c>
      <c r="WE14" s="22"/>
      <c r="WF14" s="10"/>
      <c r="WG14" s="59" t="s">
        <v>163</v>
      </c>
      <c r="WI14" s="22"/>
      <c r="WJ14" s="10"/>
      <c r="WK14" s="59" t="s">
        <v>163</v>
      </c>
      <c r="WM14" s="22"/>
      <c r="WN14" s="10"/>
      <c r="WO14" s="59" t="s">
        <v>163</v>
      </c>
      <c r="WQ14" s="22"/>
      <c r="WR14" s="10"/>
      <c r="WS14" s="59" t="s">
        <v>163</v>
      </c>
      <c r="WU14" s="22"/>
      <c r="WV14" s="10"/>
      <c r="WW14" s="59" t="s">
        <v>163</v>
      </c>
      <c r="WY14" s="22"/>
      <c r="WZ14" s="10"/>
      <c r="XA14" s="59" t="s">
        <v>163</v>
      </c>
      <c r="XC14" s="22"/>
      <c r="XD14" s="10"/>
      <c r="XE14" s="59" t="s">
        <v>163</v>
      </c>
      <c r="XG14" s="22"/>
      <c r="XH14" s="10"/>
      <c r="XI14" s="59" t="s">
        <v>163</v>
      </c>
      <c r="XK14" s="22"/>
      <c r="XL14" s="10"/>
      <c r="XM14" s="59" t="s">
        <v>163</v>
      </c>
      <c r="XO14" s="22"/>
      <c r="XP14" s="10"/>
      <c r="XQ14" s="59" t="s">
        <v>163</v>
      </c>
      <c r="XS14" s="22"/>
      <c r="XT14" s="10"/>
      <c r="XU14" s="59" t="s">
        <v>163</v>
      </c>
      <c r="XW14" s="22"/>
      <c r="XX14" s="10"/>
      <c r="XY14" s="59" t="s">
        <v>163</v>
      </c>
      <c r="YA14" s="22"/>
      <c r="YB14" s="10"/>
      <c r="YC14" s="59" t="s">
        <v>163</v>
      </c>
      <c r="YE14" s="22"/>
      <c r="YF14" s="10"/>
      <c r="YG14" s="59" t="s">
        <v>163</v>
      </c>
      <c r="YI14" s="22"/>
      <c r="YJ14" s="10"/>
      <c r="YK14" s="59" t="s">
        <v>163</v>
      </c>
      <c r="YM14" s="22"/>
      <c r="YN14" s="10"/>
      <c r="YO14" s="59" t="s">
        <v>163</v>
      </c>
      <c r="YQ14" s="22"/>
      <c r="YR14" s="10"/>
      <c r="YS14" s="59" t="s">
        <v>163</v>
      </c>
      <c r="YU14" s="22"/>
      <c r="YV14" s="10"/>
      <c r="YW14" s="59" t="s">
        <v>163</v>
      </c>
      <c r="YY14" s="22"/>
      <c r="YZ14" s="10"/>
      <c r="ZA14" s="59" t="s">
        <v>163</v>
      </c>
      <c r="ZC14" s="22"/>
      <c r="ZD14" s="10"/>
      <c r="ZE14" s="59" t="s">
        <v>163</v>
      </c>
      <c r="ZG14" s="22"/>
      <c r="ZH14" s="10"/>
      <c r="ZI14" s="59" t="s">
        <v>163</v>
      </c>
      <c r="ZK14" s="22"/>
      <c r="ZL14" s="10"/>
      <c r="ZM14" s="59" t="s">
        <v>163</v>
      </c>
      <c r="ZO14" s="22"/>
      <c r="ZP14" s="10"/>
      <c r="ZQ14" s="59" t="s">
        <v>163</v>
      </c>
      <c r="ZS14" s="22"/>
      <c r="ZT14" s="10"/>
      <c r="ZU14" s="59" t="s">
        <v>163</v>
      </c>
      <c r="ZW14" s="22"/>
      <c r="ZX14" s="10"/>
      <c r="ZY14" s="59" t="s">
        <v>163</v>
      </c>
      <c r="AAA14" s="22"/>
      <c r="AAB14" s="10"/>
      <c r="AAC14" s="59" t="s">
        <v>163</v>
      </c>
      <c r="AAE14" s="22"/>
      <c r="AAF14" s="10"/>
      <c r="AAG14" s="59" t="s">
        <v>163</v>
      </c>
      <c r="AAI14" s="22"/>
      <c r="AAJ14" s="10"/>
      <c r="AAK14" s="59" t="s">
        <v>163</v>
      </c>
      <c r="AAM14" s="22"/>
      <c r="AAN14" s="10"/>
      <c r="AAO14" s="59" t="s">
        <v>163</v>
      </c>
      <c r="AAQ14" s="22"/>
      <c r="AAR14" s="10"/>
      <c r="AAS14" s="59" t="s">
        <v>163</v>
      </c>
      <c r="AAU14" s="22"/>
      <c r="AAV14" s="10"/>
      <c r="AAW14" s="59" t="s">
        <v>163</v>
      </c>
      <c r="AAY14" s="22"/>
      <c r="AAZ14" s="10"/>
      <c r="ABA14" s="59" t="s">
        <v>163</v>
      </c>
      <c r="ABC14" s="22"/>
      <c r="ABD14" s="10"/>
      <c r="ABE14" s="59" t="s">
        <v>163</v>
      </c>
      <c r="ABG14" s="22"/>
      <c r="ABH14" s="10"/>
      <c r="ABI14" s="59" t="s">
        <v>163</v>
      </c>
      <c r="ABK14" s="22"/>
      <c r="ABL14" s="10"/>
      <c r="ABM14" s="59" t="s">
        <v>163</v>
      </c>
      <c r="ABO14" s="22"/>
      <c r="ABP14" s="10"/>
      <c r="ABQ14" s="59" t="s">
        <v>163</v>
      </c>
      <c r="ABS14" s="22"/>
      <c r="ABT14" s="10"/>
      <c r="ABU14" s="59" t="s">
        <v>163</v>
      </c>
      <c r="ABW14" s="22"/>
      <c r="ABX14" s="10"/>
      <c r="ABY14" s="59" t="s">
        <v>163</v>
      </c>
      <c r="ACA14" s="22"/>
      <c r="ACB14" s="10"/>
      <c r="ACC14" s="59" t="s">
        <v>163</v>
      </c>
      <c r="ACE14" s="22"/>
      <c r="ACF14" s="10"/>
      <c r="ACG14" s="59" t="s">
        <v>163</v>
      </c>
      <c r="ACI14" s="22"/>
      <c r="ACJ14" s="10"/>
      <c r="ACK14" s="59" t="s">
        <v>163</v>
      </c>
      <c r="ACM14" s="22"/>
      <c r="ACN14" s="10"/>
      <c r="ACO14" s="59" t="s">
        <v>163</v>
      </c>
      <c r="ACQ14" s="22"/>
      <c r="ACR14" s="10"/>
      <c r="ACS14" s="59" t="s">
        <v>163</v>
      </c>
      <c r="ACU14" s="22"/>
      <c r="ACV14" s="10"/>
      <c r="ACW14" s="59" t="s">
        <v>163</v>
      </c>
      <c r="ACY14" s="22"/>
      <c r="ACZ14" s="10"/>
      <c r="ADA14" s="59" t="s">
        <v>163</v>
      </c>
      <c r="ADC14" s="22"/>
      <c r="ADD14" s="10"/>
      <c r="ADE14" s="59" t="s">
        <v>163</v>
      </c>
      <c r="ADG14" s="22"/>
      <c r="ADH14" s="10"/>
      <c r="ADI14" s="59" t="s">
        <v>163</v>
      </c>
      <c r="ADK14" s="22"/>
      <c r="ADL14" s="10"/>
      <c r="ADM14" s="59" t="s">
        <v>163</v>
      </c>
      <c r="ADO14" s="22"/>
      <c r="ADP14" s="10"/>
      <c r="ADQ14" s="59" t="s">
        <v>163</v>
      </c>
      <c r="ADS14" s="22"/>
      <c r="ADT14" s="10"/>
      <c r="ADU14" s="59" t="s">
        <v>163</v>
      </c>
      <c r="ADW14" s="22"/>
      <c r="ADX14" s="10"/>
      <c r="ADY14" s="59" t="s">
        <v>163</v>
      </c>
      <c r="AEA14" s="22"/>
      <c r="AEB14" s="10"/>
      <c r="AEC14" s="59" t="s">
        <v>163</v>
      </c>
      <c r="AEE14" s="22"/>
      <c r="AEF14" s="10"/>
      <c r="AEG14" s="59" t="s">
        <v>163</v>
      </c>
      <c r="AEI14" s="22"/>
      <c r="AEJ14" s="10"/>
      <c r="AEK14" s="59" t="s">
        <v>163</v>
      </c>
      <c r="AEM14" s="22"/>
      <c r="AEN14" s="10"/>
      <c r="AEO14" s="59" t="s">
        <v>163</v>
      </c>
      <c r="AEQ14" s="22"/>
      <c r="AER14" s="10"/>
      <c r="AES14" s="59" t="s">
        <v>163</v>
      </c>
      <c r="AEU14" s="22"/>
      <c r="AEV14" s="10"/>
      <c r="AEW14" s="59" t="s">
        <v>163</v>
      </c>
      <c r="AEY14" s="22"/>
      <c r="AEZ14" s="10"/>
      <c r="AFA14" s="59" t="s">
        <v>163</v>
      </c>
      <c r="AFC14" s="22"/>
      <c r="AFD14" s="10"/>
      <c r="AFE14" s="59" t="s">
        <v>163</v>
      </c>
      <c r="AFG14" s="22"/>
      <c r="AFH14" s="10"/>
      <c r="AFI14" s="59" t="s">
        <v>163</v>
      </c>
      <c r="AFK14" s="22"/>
      <c r="AFL14" s="10"/>
      <c r="AFM14" s="59" t="s">
        <v>163</v>
      </c>
      <c r="AFO14" s="22"/>
      <c r="AFP14" s="10"/>
      <c r="AFQ14" s="59" t="s">
        <v>163</v>
      </c>
      <c r="AFS14" s="22"/>
      <c r="AFT14" s="10"/>
      <c r="AFU14" s="59" t="s">
        <v>163</v>
      </c>
      <c r="AFW14" s="22"/>
      <c r="AFX14" s="10"/>
      <c r="AFY14" s="59" t="s">
        <v>163</v>
      </c>
      <c r="AGA14" s="22"/>
      <c r="AGB14" s="10"/>
      <c r="AGC14" s="59" t="s">
        <v>163</v>
      </c>
      <c r="AGE14" s="22"/>
      <c r="AGF14" s="10"/>
      <c r="AGG14" s="59" t="s">
        <v>163</v>
      </c>
      <c r="AGI14" s="22"/>
      <c r="AGJ14" s="10"/>
      <c r="AGK14" s="59" t="s">
        <v>163</v>
      </c>
      <c r="AGM14" s="22"/>
      <c r="AGN14" s="10"/>
      <c r="AGO14" s="59" t="s">
        <v>163</v>
      </c>
      <c r="AGQ14" s="22"/>
      <c r="AGR14" s="10"/>
      <c r="AGS14" s="59" t="s">
        <v>163</v>
      </c>
      <c r="AGU14" s="22"/>
      <c r="AGV14" s="10"/>
      <c r="AGW14" s="59" t="s">
        <v>163</v>
      </c>
      <c r="AGY14" s="22"/>
      <c r="AGZ14" s="10"/>
      <c r="AHA14" s="59" t="s">
        <v>163</v>
      </c>
      <c r="AHC14" s="22"/>
      <c r="AHD14" s="10"/>
      <c r="AHE14" s="59" t="s">
        <v>163</v>
      </c>
      <c r="AHG14" s="22"/>
      <c r="AHH14" s="10"/>
      <c r="AHI14" s="59" t="s">
        <v>163</v>
      </c>
      <c r="AHK14" s="22"/>
      <c r="AHL14" s="10"/>
      <c r="AHM14" s="59" t="s">
        <v>163</v>
      </c>
      <c r="AHO14" s="22"/>
      <c r="AHP14" s="10"/>
      <c r="AHQ14" s="59" t="s">
        <v>163</v>
      </c>
      <c r="AHS14" s="22"/>
      <c r="AHT14" s="10"/>
      <c r="AHU14" s="59" t="s">
        <v>163</v>
      </c>
      <c r="AHW14" s="22"/>
      <c r="AHX14" s="10"/>
      <c r="AHY14" s="59" t="s">
        <v>163</v>
      </c>
      <c r="AIA14" s="22"/>
      <c r="AIB14" s="10"/>
      <c r="AIC14" s="59" t="s">
        <v>163</v>
      </c>
      <c r="AIE14" s="22"/>
      <c r="AIF14" s="10"/>
      <c r="AIG14" s="59" t="s">
        <v>163</v>
      </c>
      <c r="AII14" s="22"/>
      <c r="AIJ14" s="10"/>
      <c r="AIK14" s="59" t="s">
        <v>163</v>
      </c>
      <c r="AIM14" s="22"/>
      <c r="AIN14" s="10"/>
      <c r="AIO14" s="59" t="s">
        <v>163</v>
      </c>
      <c r="AIQ14" s="22"/>
      <c r="AIR14" s="10"/>
      <c r="AIS14" s="59" t="s">
        <v>163</v>
      </c>
      <c r="AIU14" s="22"/>
      <c r="AIV14" s="10"/>
      <c r="AIW14" s="59" t="s">
        <v>163</v>
      </c>
      <c r="AIY14" s="22"/>
      <c r="AIZ14" s="10"/>
      <c r="AJA14" s="59" t="s">
        <v>163</v>
      </c>
      <c r="AJC14" s="22"/>
      <c r="AJD14" s="10"/>
      <c r="AJE14" s="59" t="s">
        <v>163</v>
      </c>
      <c r="AJG14" s="22"/>
      <c r="AJH14" s="10"/>
      <c r="AJI14" s="59" t="s">
        <v>163</v>
      </c>
      <c r="AJK14" s="22"/>
      <c r="AJL14" s="10"/>
      <c r="AJM14" s="59" t="s">
        <v>163</v>
      </c>
      <c r="AJO14" s="22"/>
      <c r="AJP14" s="10"/>
      <c r="AJQ14" s="59" t="s">
        <v>163</v>
      </c>
      <c r="AJS14" s="22"/>
      <c r="AJT14" s="10"/>
      <c r="AJU14" s="59" t="s">
        <v>163</v>
      </c>
      <c r="AJW14" s="22"/>
      <c r="AJX14" s="10"/>
      <c r="AJY14" s="59" t="s">
        <v>163</v>
      </c>
      <c r="AKA14" s="22"/>
      <c r="AKB14" s="10"/>
      <c r="AKC14" s="59" t="s">
        <v>163</v>
      </c>
      <c r="AKE14" s="22"/>
      <c r="AKF14" s="10"/>
      <c r="AKG14" s="59" t="s">
        <v>163</v>
      </c>
      <c r="AKI14" s="22"/>
      <c r="AKJ14" s="10"/>
      <c r="AKK14" s="59" t="s">
        <v>163</v>
      </c>
      <c r="AKM14" s="22"/>
      <c r="AKN14" s="10"/>
      <c r="AKO14" s="59" t="s">
        <v>163</v>
      </c>
      <c r="AKQ14" s="22"/>
      <c r="AKR14" s="10"/>
      <c r="AKS14" s="59" t="s">
        <v>163</v>
      </c>
      <c r="AKU14" s="22"/>
      <c r="AKV14" s="10"/>
      <c r="AKW14" s="59" t="s">
        <v>163</v>
      </c>
      <c r="AKY14" s="22"/>
      <c r="AKZ14" s="10"/>
      <c r="ALA14" s="59" t="s">
        <v>163</v>
      </c>
      <c r="ALC14" s="22"/>
      <c r="ALD14" s="10"/>
      <c r="ALE14" s="59" t="s">
        <v>163</v>
      </c>
      <c r="ALG14" s="22"/>
      <c r="ALH14" s="10"/>
      <c r="ALI14" s="59" t="s">
        <v>163</v>
      </c>
      <c r="ALK14" s="22"/>
      <c r="ALL14" s="10"/>
      <c r="ALM14" s="59" t="s">
        <v>163</v>
      </c>
      <c r="ALO14" s="22"/>
      <c r="ALP14" s="10"/>
      <c r="ALQ14" s="59" t="s">
        <v>163</v>
      </c>
      <c r="ALS14" s="22"/>
      <c r="ALT14" s="10"/>
      <c r="ALU14" s="59" t="s">
        <v>163</v>
      </c>
      <c r="ALW14" s="22"/>
      <c r="ALX14" s="10"/>
      <c r="ALY14" s="59" t="s">
        <v>163</v>
      </c>
      <c r="AMA14" s="22"/>
      <c r="AMB14" s="10"/>
      <c r="AMC14" s="59" t="s">
        <v>163</v>
      </c>
      <c r="AME14" s="22"/>
      <c r="AMF14" s="10"/>
      <c r="AMG14" s="59" t="s">
        <v>163</v>
      </c>
      <c r="AMI14" s="22"/>
      <c r="AMJ14" s="10"/>
    </row>
    <row r="15" customFormat="false" ht="15" hidden="false" customHeight="false" outlineLevel="0" collapsed="false">
      <c r="A15" s="23" t="s">
        <v>48</v>
      </c>
      <c r="B15" s="5"/>
      <c r="C15" s="5"/>
      <c r="D15" s="14" t="n">
        <f aca="false">SUM(D11:D14)</f>
        <v>12.8</v>
      </c>
      <c r="E15" s="4"/>
    </row>
    <row r="16" customFormat="false" ht="15" hidden="false" customHeight="false" outlineLevel="0" collapsed="false">
      <c r="A16" s="7" t="s">
        <v>49</v>
      </c>
      <c r="B16" s="8"/>
      <c r="C16" s="9" t="s">
        <v>145</v>
      </c>
      <c r="D16" s="10" t="n">
        <v>25561.71</v>
      </c>
      <c r="E16" s="12" t="s">
        <v>388</v>
      </c>
    </row>
    <row r="17" customFormat="false" ht="15" hidden="false" customHeight="false" outlineLevel="0" collapsed="false">
      <c r="A17" s="7"/>
      <c r="B17" s="8"/>
      <c r="C17" s="9" t="s">
        <v>389</v>
      </c>
      <c r="D17" s="10" t="n">
        <v>16009.68</v>
      </c>
      <c r="E17" s="12" t="s">
        <v>390</v>
      </c>
    </row>
    <row r="18" customFormat="false" ht="15" hidden="false" customHeight="false" outlineLevel="0" collapsed="false">
      <c r="A18" s="7"/>
      <c r="B18" s="8"/>
      <c r="C18" s="9" t="s">
        <v>331</v>
      </c>
      <c r="D18" s="10" t="n">
        <v>10601.33</v>
      </c>
      <c r="E18" s="12" t="s">
        <v>388</v>
      </c>
    </row>
    <row r="19" customFormat="false" ht="15" hidden="false" customHeight="false" outlineLevel="0" collapsed="false">
      <c r="A19" s="23" t="s">
        <v>53</v>
      </c>
      <c r="B19" s="5"/>
      <c r="C19" s="24"/>
      <c r="D19" s="14" t="n">
        <f aca="false">SUM(D16:D18)</f>
        <v>52172.72</v>
      </c>
      <c r="E19" s="4"/>
    </row>
    <row r="20" customFormat="false" ht="15" hidden="false" customHeight="false" outlineLevel="0" collapsed="false">
      <c r="A20" s="7" t="s">
        <v>54</v>
      </c>
      <c r="B20" s="8"/>
      <c r="C20" s="9" t="s">
        <v>389</v>
      </c>
      <c r="D20" s="10" t="n">
        <v>1303.4</v>
      </c>
      <c r="E20" s="12" t="s">
        <v>391</v>
      </c>
    </row>
    <row r="21" customFormat="false" ht="15" hidden="false" customHeight="false" outlineLevel="0" collapsed="false">
      <c r="A21" s="7"/>
      <c r="B21" s="8"/>
      <c r="C21" s="9" t="s">
        <v>120</v>
      </c>
      <c r="D21" s="10" t="n">
        <v>820.07</v>
      </c>
      <c r="E21" s="12" t="s">
        <v>391</v>
      </c>
    </row>
    <row r="22" customFormat="false" ht="15" hidden="false" customHeight="false" outlineLevel="0" collapsed="false">
      <c r="A22" s="7"/>
      <c r="B22" s="8"/>
      <c r="C22" s="9" t="s">
        <v>120</v>
      </c>
      <c r="D22" s="10" t="n">
        <v>981.4</v>
      </c>
      <c r="E22" s="12" t="s">
        <v>392</v>
      </c>
    </row>
    <row r="23" customFormat="false" ht="15" hidden="false" customHeight="false" outlineLevel="0" collapsed="false">
      <c r="A23" s="23" t="s">
        <v>57</v>
      </c>
      <c r="B23" s="5"/>
      <c r="C23" s="24"/>
      <c r="D23" s="14" t="n">
        <f aca="false">SUM(D20:D22)</f>
        <v>3104.87</v>
      </c>
      <c r="E23" s="4"/>
    </row>
    <row r="24" customFormat="false" ht="15" hidden="false" customHeight="false" outlineLevel="0" collapsed="false">
      <c r="A24" s="7" t="s">
        <v>58</v>
      </c>
      <c r="B24" s="12"/>
      <c r="C24" s="9" t="s">
        <v>389</v>
      </c>
      <c r="D24" s="10" t="n">
        <v>8683.36</v>
      </c>
      <c r="E24" s="12" t="s">
        <v>393</v>
      </c>
    </row>
    <row r="25" customFormat="false" ht="15" hidden="false" customHeight="false" outlineLevel="0" collapsed="false">
      <c r="A25" s="7"/>
      <c r="B25" s="12"/>
      <c r="C25" s="9" t="s">
        <v>235</v>
      </c>
      <c r="D25" s="10" t="n">
        <v>240.22</v>
      </c>
      <c r="E25" s="12" t="s">
        <v>393</v>
      </c>
    </row>
    <row r="26" customFormat="false" ht="15" hidden="false" customHeight="false" outlineLevel="0" collapsed="false">
      <c r="A26" s="23" t="s">
        <v>60</v>
      </c>
      <c r="B26" s="4"/>
      <c r="C26" s="25"/>
      <c r="D26" s="14" t="n">
        <f aca="false">SUM(D24:D25)</f>
        <v>8923.58</v>
      </c>
      <c r="E26" s="4"/>
    </row>
    <row r="27" customFormat="false" ht="15" hidden="false" customHeight="false" outlineLevel="0" collapsed="false">
      <c r="A27" s="7" t="s">
        <v>61</v>
      </c>
      <c r="B27" s="12"/>
      <c r="C27" s="9"/>
      <c r="D27" s="10"/>
      <c r="E27" s="12"/>
    </row>
    <row r="28" customFormat="false" ht="15" hidden="false" customHeight="false" outlineLevel="0" collapsed="false">
      <c r="A28" s="23" t="s">
        <v>63</v>
      </c>
      <c r="B28" s="4"/>
      <c r="C28" s="25"/>
      <c r="D28" s="14" t="n">
        <f aca="false">SUM(D27)</f>
        <v>0</v>
      </c>
      <c r="E28" s="4"/>
    </row>
    <row r="29" customFormat="false" ht="15" hidden="false" customHeight="false" outlineLevel="0" collapsed="false">
      <c r="A29" s="7" t="s">
        <v>64</v>
      </c>
      <c r="B29" s="12"/>
      <c r="C29" s="17" t="n">
        <v>4</v>
      </c>
      <c r="D29" s="17" t="n">
        <v>20.83</v>
      </c>
      <c r="E29" s="17" t="s">
        <v>394</v>
      </c>
    </row>
    <row r="30" customFormat="false" ht="15" hidden="false" customHeight="false" outlineLevel="0" collapsed="false">
      <c r="A30" s="7"/>
      <c r="B30" s="12"/>
      <c r="C30" s="17" t="n">
        <v>5</v>
      </c>
      <c r="D30" s="17" t="n">
        <v>9.2</v>
      </c>
      <c r="E30" s="17" t="s">
        <v>395</v>
      </c>
    </row>
    <row r="31" customFormat="false" ht="15" hidden="false" customHeight="false" outlineLevel="0" collapsed="false">
      <c r="A31" s="7"/>
      <c r="B31" s="12"/>
      <c r="C31" s="9" t="s">
        <v>396</v>
      </c>
      <c r="D31" s="26" t="n">
        <v>68.08</v>
      </c>
      <c r="E31" s="12" t="s">
        <v>397</v>
      </c>
    </row>
    <row r="32" customFormat="false" ht="15" hidden="false" customHeight="false" outlineLevel="0" collapsed="false">
      <c r="A32" s="7"/>
      <c r="B32" s="12"/>
      <c r="C32" s="9" t="s">
        <v>396</v>
      </c>
      <c r="D32" s="26" t="n">
        <v>20.83</v>
      </c>
      <c r="E32" s="12" t="s">
        <v>394</v>
      </c>
    </row>
    <row r="33" customFormat="false" ht="15" hidden="false" customHeight="false" outlineLevel="0" collapsed="false">
      <c r="A33" s="7"/>
      <c r="B33" s="12"/>
      <c r="C33" s="9" t="s">
        <v>396</v>
      </c>
      <c r="D33" s="26" t="n">
        <v>-0.82</v>
      </c>
      <c r="E33" s="12" t="s">
        <v>398</v>
      </c>
    </row>
    <row r="34" customFormat="false" ht="15" hidden="false" customHeight="false" outlineLevel="0" collapsed="false">
      <c r="A34" s="7"/>
      <c r="B34" s="12"/>
      <c r="C34" s="9" t="s">
        <v>98</v>
      </c>
      <c r="D34" s="26" t="n">
        <v>104.13</v>
      </c>
      <c r="E34" s="12" t="s">
        <v>399</v>
      </c>
    </row>
    <row r="35" customFormat="false" ht="15" hidden="false" customHeight="false" outlineLevel="0" collapsed="false">
      <c r="A35" s="7"/>
      <c r="B35" s="12"/>
      <c r="C35" s="9" t="s">
        <v>98</v>
      </c>
      <c r="D35" s="26" t="n">
        <v>104.13</v>
      </c>
      <c r="E35" s="12" t="s">
        <v>399</v>
      </c>
    </row>
    <row r="36" customFormat="false" ht="15" hidden="false" customHeight="false" outlineLevel="0" collapsed="false">
      <c r="A36" s="7"/>
      <c r="B36" s="12"/>
      <c r="C36" s="9" t="s">
        <v>12</v>
      </c>
      <c r="D36" s="26" t="n">
        <v>124.95</v>
      </c>
      <c r="E36" s="12" t="s">
        <v>399</v>
      </c>
    </row>
    <row r="37" customFormat="false" ht="15" hidden="false" customHeight="false" outlineLevel="0" collapsed="false">
      <c r="A37" s="7"/>
      <c r="B37" s="12"/>
      <c r="C37" s="9" t="s">
        <v>161</v>
      </c>
      <c r="D37" s="26" t="n">
        <v>-9.9</v>
      </c>
      <c r="E37" s="12" t="s">
        <v>400</v>
      </c>
    </row>
    <row r="38" customFormat="false" ht="15" hidden="false" customHeight="false" outlineLevel="0" collapsed="false">
      <c r="A38" s="7"/>
      <c r="B38" s="12"/>
      <c r="C38" s="9" t="s">
        <v>331</v>
      </c>
      <c r="D38" s="26" t="n">
        <v>1907.61</v>
      </c>
      <c r="E38" s="12" t="s">
        <v>401</v>
      </c>
    </row>
    <row r="39" customFormat="false" ht="15" hidden="false" customHeight="false" outlineLevel="0" collapsed="false">
      <c r="A39" s="7"/>
      <c r="B39" s="12"/>
      <c r="C39" s="9" t="s">
        <v>331</v>
      </c>
      <c r="D39" s="26" t="n">
        <v>3802.39</v>
      </c>
      <c r="E39" s="12" t="s">
        <v>402</v>
      </c>
    </row>
    <row r="40" customFormat="false" ht="15" hidden="false" customHeight="false" outlineLevel="0" collapsed="false">
      <c r="A40" s="7"/>
      <c r="B40" s="12"/>
      <c r="C40" s="9" t="s">
        <v>216</v>
      </c>
      <c r="D40" s="26" t="n">
        <v>-0.82</v>
      </c>
      <c r="E40" s="12" t="s">
        <v>398</v>
      </c>
    </row>
    <row r="41" customFormat="false" ht="15" hidden="false" customHeight="false" outlineLevel="0" collapsed="false">
      <c r="A41" s="7"/>
      <c r="B41" s="12"/>
      <c r="C41" s="9" t="s">
        <v>216</v>
      </c>
      <c r="D41" s="26" t="n">
        <v>-3.24</v>
      </c>
      <c r="E41" s="12" t="s">
        <v>398</v>
      </c>
    </row>
    <row r="42" customFormat="false" ht="15" hidden="false" customHeight="false" outlineLevel="0" collapsed="false">
      <c r="A42" s="7"/>
      <c r="B42" s="12"/>
      <c r="C42" s="9" t="s">
        <v>68</v>
      </c>
      <c r="D42" s="26" t="n">
        <v>41.66</v>
      </c>
      <c r="E42" s="12" t="s">
        <v>394</v>
      </c>
    </row>
    <row r="43" customFormat="false" ht="15" hidden="false" customHeight="false" outlineLevel="0" collapsed="false">
      <c r="A43" s="7"/>
      <c r="B43" s="12"/>
      <c r="C43" s="9" t="s">
        <v>68</v>
      </c>
      <c r="D43" s="26" t="n">
        <v>-0.83</v>
      </c>
      <c r="E43" s="12" t="s">
        <v>398</v>
      </c>
    </row>
    <row r="44" customFormat="false" ht="15" hidden="false" customHeight="false" outlineLevel="0" collapsed="false">
      <c r="A44" s="7"/>
      <c r="B44" s="12"/>
      <c r="C44" s="9" t="s">
        <v>257</v>
      </c>
      <c r="D44" s="26" t="n">
        <v>41.65</v>
      </c>
      <c r="E44" s="12" t="s">
        <v>394</v>
      </c>
    </row>
    <row r="45" customFormat="false" ht="15" hidden="false" customHeight="false" outlineLevel="0" collapsed="false">
      <c r="A45" s="7"/>
      <c r="B45" s="12"/>
      <c r="C45" s="9" t="s">
        <v>28</v>
      </c>
      <c r="D45" s="26" t="n">
        <v>-69.49</v>
      </c>
      <c r="E45" s="12" t="s">
        <v>398</v>
      </c>
    </row>
    <row r="46" customFormat="false" ht="15" hidden="false" customHeight="false" outlineLevel="0" collapsed="false">
      <c r="A46" s="4" t="s">
        <v>71</v>
      </c>
      <c r="B46" s="4"/>
      <c r="C46" s="13"/>
      <c r="D46" s="14" t="n">
        <f aca="false">SUM(D29:D45)</f>
        <v>6160.36</v>
      </c>
      <c r="E46" s="12"/>
    </row>
    <row r="47" customFormat="false" ht="15" hidden="false" customHeight="false" outlineLevel="0" collapsed="false">
      <c r="A47" s="12" t="s">
        <v>72</v>
      </c>
      <c r="B47" s="12"/>
      <c r="C47" s="9" t="s">
        <v>389</v>
      </c>
      <c r="D47" s="10" t="n">
        <v>147</v>
      </c>
      <c r="E47" s="12" t="s">
        <v>403</v>
      </c>
    </row>
    <row r="48" customFormat="false" ht="15" hidden="false" customHeight="false" outlineLevel="0" collapsed="false">
      <c r="A48" s="12"/>
      <c r="B48" s="12"/>
      <c r="C48" s="9" t="s">
        <v>331</v>
      </c>
      <c r="D48" s="10" t="n">
        <v>1102.14</v>
      </c>
      <c r="E48" s="12" t="s">
        <v>404</v>
      </c>
    </row>
    <row r="49" customFormat="false" ht="15" hidden="false" customHeight="false" outlineLevel="0" collapsed="false">
      <c r="A49" s="12"/>
      <c r="B49" s="12"/>
      <c r="C49" s="9" t="s">
        <v>331</v>
      </c>
      <c r="D49" s="10" t="n">
        <v>7173.37</v>
      </c>
      <c r="E49" s="12" t="s">
        <v>405</v>
      </c>
    </row>
    <row r="50" customFormat="false" ht="15" hidden="false" customHeight="false" outlineLevel="0" collapsed="false">
      <c r="A50" s="12"/>
      <c r="B50" s="12"/>
      <c r="C50" s="9" t="s">
        <v>51</v>
      </c>
      <c r="D50" s="10" t="n">
        <v>7173.37</v>
      </c>
      <c r="E50" s="12" t="s">
        <v>406</v>
      </c>
    </row>
    <row r="51" customFormat="false" ht="15" hidden="false" customHeight="false" outlineLevel="0" collapsed="false">
      <c r="A51" s="12"/>
      <c r="B51" s="12"/>
      <c r="C51" s="9" t="s">
        <v>68</v>
      </c>
      <c r="D51" s="10" t="n">
        <v>55</v>
      </c>
      <c r="E51" s="12" t="s">
        <v>407</v>
      </c>
    </row>
    <row r="52" customFormat="false" ht="15" hidden="false" customHeight="false" outlineLevel="0" collapsed="false">
      <c r="A52" s="12"/>
      <c r="B52" s="12"/>
      <c r="C52" s="9" t="s">
        <v>120</v>
      </c>
      <c r="D52" s="10" t="n">
        <v>2653.62</v>
      </c>
      <c r="E52" s="12" t="s">
        <v>408</v>
      </c>
    </row>
    <row r="53" customFormat="false" ht="15" hidden="false" customHeight="false" outlineLevel="0" collapsed="false">
      <c r="A53" s="12"/>
      <c r="B53" s="12"/>
      <c r="C53" s="9" t="s">
        <v>56</v>
      </c>
      <c r="D53" s="10" t="n">
        <v>29.97</v>
      </c>
      <c r="E53" s="12" t="s">
        <v>409</v>
      </c>
    </row>
    <row r="54" customFormat="false" ht="15" hidden="false" customHeight="false" outlineLevel="0" collapsed="false">
      <c r="A54" s="4" t="s">
        <v>78</v>
      </c>
      <c r="B54" s="4"/>
      <c r="C54" s="13"/>
      <c r="D54" s="14" t="n">
        <f aca="false">SUM(D47:D53)</f>
        <v>18334.47</v>
      </c>
      <c r="E54" s="4"/>
    </row>
    <row r="55" customFormat="false" ht="15" hidden="false" customHeight="false" outlineLevel="0" collapsed="false">
      <c r="A55" s="12" t="s">
        <v>79</v>
      </c>
      <c r="B55" s="12"/>
      <c r="C55" s="9" t="s">
        <v>389</v>
      </c>
      <c r="D55" s="10" t="n">
        <v>410.2</v>
      </c>
      <c r="E55" s="12" t="s">
        <v>410</v>
      </c>
    </row>
    <row r="56" customFormat="false" ht="15" hidden="false" customHeight="false" outlineLevel="0" collapsed="false">
      <c r="A56" s="12"/>
      <c r="B56" s="12"/>
      <c r="C56" s="9" t="s">
        <v>389</v>
      </c>
      <c r="D56" s="10" t="n">
        <v>965</v>
      </c>
      <c r="E56" s="12" t="s">
        <v>411</v>
      </c>
    </row>
    <row r="57" customFormat="false" ht="15" hidden="false" customHeight="false" outlineLevel="0" collapsed="false">
      <c r="A57" s="12"/>
      <c r="B57" s="12"/>
      <c r="C57" s="9" t="s">
        <v>389</v>
      </c>
      <c r="D57" s="10" t="n">
        <v>1249.5</v>
      </c>
      <c r="E57" s="12" t="s">
        <v>412</v>
      </c>
    </row>
    <row r="58" customFormat="false" ht="15" hidden="false" customHeight="false" outlineLevel="0" collapsed="false">
      <c r="A58" s="12"/>
      <c r="B58" s="12"/>
      <c r="C58" s="9" t="s">
        <v>389</v>
      </c>
      <c r="D58" s="10" t="n">
        <v>394</v>
      </c>
      <c r="E58" s="12" t="s">
        <v>413</v>
      </c>
    </row>
    <row r="59" customFormat="false" ht="15" hidden="false" customHeight="false" outlineLevel="0" collapsed="false">
      <c r="A59" s="12"/>
      <c r="B59" s="12"/>
      <c r="C59" s="9" t="s">
        <v>389</v>
      </c>
      <c r="D59" s="10" t="n">
        <v>9</v>
      </c>
      <c r="E59" s="12" t="s">
        <v>413</v>
      </c>
    </row>
    <row r="60" customFormat="false" ht="15" hidden="false" customHeight="false" outlineLevel="0" collapsed="false">
      <c r="A60" s="12"/>
      <c r="B60" s="12"/>
      <c r="C60" s="9" t="s">
        <v>389</v>
      </c>
      <c r="D60" s="10" t="n">
        <v>4</v>
      </c>
      <c r="E60" s="12" t="s">
        <v>413</v>
      </c>
    </row>
    <row r="61" customFormat="false" ht="15" hidden="false" customHeight="false" outlineLevel="0" collapsed="false">
      <c r="A61" s="12"/>
      <c r="B61" s="12"/>
      <c r="C61" s="9" t="s">
        <v>389</v>
      </c>
      <c r="D61" s="10" t="n">
        <v>88.6</v>
      </c>
      <c r="E61" s="12" t="s">
        <v>414</v>
      </c>
    </row>
    <row r="62" customFormat="false" ht="15" hidden="false" customHeight="false" outlineLevel="0" collapsed="false">
      <c r="A62" s="12"/>
      <c r="B62" s="12"/>
      <c r="C62" s="9" t="s">
        <v>389</v>
      </c>
      <c r="D62" s="10" t="n">
        <v>14.75</v>
      </c>
      <c r="E62" s="12" t="s">
        <v>414</v>
      </c>
    </row>
    <row r="63" customFormat="false" ht="15" hidden="false" customHeight="false" outlineLevel="0" collapsed="false">
      <c r="A63" s="12"/>
      <c r="B63" s="12"/>
      <c r="C63" s="9" t="s">
        <v>389</v>
      </c>
      <c r="D63" s="10" t="n">
        <v>640.53</v>
      </c>
      <c r="E63" s="12" t="s">
        <v>414</v>
      </c>
    </row>
    <row r="64" customFormat="false" ht="15" hidden="false" customHeight="false" outlineLevel="0" collapsed="false">
      <c r="A64" s="12"/>
      <c r="B64" s="12"/>
      <c r="C64" s="9" t="s">
        <v>389</v>
      </c>
      <c r="D64" s="10" t="n">
        <v>5</v>
      </c>
      <c r="E64" s="12" t="s">
        <v>415</v>
      </c>
    </row>
    <row r="65" customFormat="false" ht="15" hidden="false" customHeight="false" outlineLevel="0" collapsed="false">
      <c r="A65" s="12"/>
      <c r="B65" s="12"/>
      <c r="C65" s="9" t="s">
        <v>389</v>
      </c>
      <c r="D65" s="10" t="n">
        <v>97</v>
      </c>
      <c r="E65" s="12" t="s">
        <v>415</v>
      </c>
    </row>
    <row r="66" customFormat="false" ht="15" hidden="false" customHeight="false" outlineLevel="0" collapsed="false">
      <c r="A66" s="12"/>
      <c r="B66" s="12"/>
      <c r="C66" s="9" t="s">
        <v>389</v>
      </c>
      <c r="D66" s="10" t="n">
        <v>5593</v>
      </c>
      <c r="E66" s="12" t="s">
        <v>416</v>
      </c>
    </row>
    <row r="67" customFormat="false" ht="15" hidden="false" customHeight="false" outlineLevel="0" collapsed="false">
      <c r="A67" s="12"/>
      <c r="B67" s="12"/>
      <c r="C67" s="9" t="s">
        <v>389</v>
      </c>
      <c r="D67" s="10" t="n">
        <v>110.97</v>
      </c>
      <c r="E67" s="12" t="s">
        <v>417</v>
      </c>
    </row>
    <row r="68" customFormat="false" ht="15" hidden="false" customHeight="false" outlineLevel="0" collapsed="false">
      <c r="A68" s="12"/>
      <c r="B68" s="12"/>
      <c r="C68" s="9" t="s">
        <v>389</v>
      </c>
      <c r="D68" s="10" t="n">
        <v>3.14</v>
      </c>
      <c r="E68" s="12" t="s">
        <v>418</v>
      </c>
    </row>
    <row r="69" customFormat="false" ht="15" hidden="false" customHeight="false" outlineLevel="0" collapsed="false">
      <c r="A69" s="12"/>
      <c r="B69" s="12"/>
      <c r="C69" s="9" t="s">
        <v>389</v>
      </c>
      <c r="D69" s="10" t="n">
        <v>133.67</v>
      </c>
      <c r="E69" s="12" t="s">
        <v>418</v>
      </c>
    </row>
    <row r="70" customFormat="false" ht="15" hidden="false" customHeight="false" outlineLevel="0" collapsed="false">
      <c r="A70" s="12"/>
      <c r="B70" s="12"/>
      <c r="C70" s="9" t="s">
        <v>389</v>
      </c>
      <c r="D70" s="10" t="n">
        <v>20.34</v>
      </c>
      <c r="E70" s="12" t="s">
        <v>418</v>
      </c>
    </row>
    <row r="71" customFormat="false" ht="15" hidden="false" customHeight="false" outlineLevel="0" collapsed="false">
      <c r="A71" s="12"/>
      <c r="B71" s="12"/>
      <c r="C71" s="9" t="s">
        <v>389</v>
      </c>
      <c r="D71" s="10" t="n">
        <v>41.21</v>
      </c>
      <c r="E71" s="12" t="s">
        <v>418</v>
      </c>
    </row>
    <row r="72" customFormat="false" ht="15" hidden="false" customHeight="false" outlineLevel="0" collapsed="false">
      <c r="A72" s="12"/>
      <c r="B72" s="12"/>
      <c r="C72" s="9" t="s">
        <v>14</v>
      </c>
      <c r="D72" s="10" t="n">
        <v>65</v>
      </c>
      <c r="E72" s="12" t="s">
        <v>419</v>
      </c>
    </row>
    <row r="73" customFormat="false" ht="15" hidden="false" customHeight="false" outlineLevel="0" collapsed="false">
      <c r="A73" s="12"/>
      <c r="B73" s="12"/>
      <c r="C73" s="9" t="s">
        <v>14</v>
      </c>
      <c r="D73" s="10" t="n">
        <v>17.66</v>
      </c>
      <c r="E73" s="12" t="s">
        <v>417</v>
      </c>
    </row>
    <row r="74" customFormat="false" ht="15" hidden="false" customHeight="false" outlineLevel="0" collapsed="false">
      <c r="A74" s="12"/>
      <c r="B74" s="12"/>
      <c r="C74" s="9" t="s">
        <v>14</v>
      </c>
      <c r="D74" s="10" t="n">
        <v>13328</v>
      </c>
      <c r="E74" s="12" t="s">
        <v>420</v>
      </c>
    </row>
    <row r="75" customFormat="false" ht="15" hidden="false" customHeight="false" outlineLevel="0" collapsed="false">
      <c r="A75" s="12"/>
      <c r="B75" s="12"/>
      <c r="C75" s="9" t="s">
        <v>14</v>
      </c>
      <c r="D75" s="10" t="n">
        <v>156</v>
      </c>
      <c r="E75" s="12" t="s">
        <v>413</v>
      </c>
    </row>
    <row r="76" customFormat="false" ht="15" hidden="false" customHeight="false" outlineLevel="0" collapsed="false">
      <c r="A76" s="12"/>
      <c r="B76" s="12"/>
      <c r="C76" s="9" t="s">
        <v>14</v>
      </c>
      <c r="D76" s="10" t="n">
        <v>7.58</v>
      </c>
      <c r="E76" s="12" t="s">
        <v>421</v>
      </c>
    </row>
    <row r="77" customFormat="false" ht="15" hidden="false" customHeight="false" outlineLevel="0" collapsed="false">
      <c r="A77" s="12"/>
      <c r="B77" s="12"/>
      <c r="C77" s="9" t="s">
        <v>14</v>
      </c>
      <c r="D77" s="10" t="n">
        <v>314.86</v>
      </c>
      <c r="E77" s="12" t="s">
        <v>421</v>
      </c>
    </row>
    <row r="78" customFormat="false" ht="15" hidden="false" customHeight="false" outlineLevel="0" collapsed="false">
      <c r="A78" s="12"/>
      <c r="B78" s="12"/>
      <c r="C78" s="9" t="s">
        <v>14</v>
      </c>
      <c r="D78" s="10" t="n">
        <v>25.74</v>
      </c>
      <c r="E78" s="12" t="s">
        <v>421</v>
      </c>
    </row>
    <row r="79" customFormat="false" ht="15" hidden="false" customHeight="false" outlineLevel="0" collapsed="false">
      <c r="A79" s="12"/>
      <c r="B79" s="12"/>
      <c r="C79" s="9" t="s">
        <v>120</v>
      </c>
      <c r="D79" s="10" t="n">
        <v>86.26</v>
      </c>
      <c r="E79" s="12" t="s">
        <v>417</v>
      </c>
    </row>
    <row r="80" customFormat="false" ht="15" hidden="false" customHeight="false" outlineLevel="0" collapsed="false">
      <c r="A80" s="12"/>
      <c r="B80" s="12"/>
      <c r="C80" s="9" t="s">
        <v>120</v>
      </c>
      <c r="D80" s="10" t="n">
        <v>13132.17</v>
      </c>
      <c r="E80" s="12" t="s">
        <v>422</v>
      </c>
    </row>
    <row r="81" customFormat="false" ht="15" hidden="false" customHeight="false" outlineLevel="0" collapsed="false">
      <c r="A81" s="12"/>
      <c r="B81" s="12"/>
      <c r="C81" s="9" t="s">
        <v>120</v>
      </c>
      <c r="D81" s="10" t="n">
        <v>128.65</v>
      </c>
      <c r="E81" s="12" t="s">
        <v>418</v>
      </c>
    </row>
    <row r="82" customFormat="false" ht="15" hidden="false" customHeight="false" outlineLevel="0" collapsed="false">
      <c r="A82" s="12"/>
      <c r="B82" s="12"/>
      <c r="C82" s="9" t="s">
        <v>120</v>
      </c>
      <c r="D82" s="10" t="n">
        <v>10.77</v>
      </c>
      <c r="E82" s="12" t="s">
        <v>418</v>
      </c>
    </row>
    <row r="83" customFormat="false" ht="15" hidden="false" customHeight="false" outlineLevel="0" collapsed="false">
      <c r="A83" s="4" t="s">
        <v>95</v>
      </c>
      <c r="B83" s="4"/>
      <c r="C83" s="13"/>
      <c r="D83" s="14" t="n">
        <f aca="false">SUM(D55:D82)</f>
        <v>37052.6</v>
      </c>
      <c r="E83" s="17"/>
    </row>
    <row r="84" customFormat="false" ht="15" hidden="false" customHeight="false" outlineLevel="0" collapsed="false">
      <c r="A84" s="4"/>
      <c r="B84" s="4"/>
      <c r="C84" s="13"/>
      <c r="D84" s="14"/>
      <c r="E84" s="17"/>
    </row>
    <row r="85" customFormat="false" ht="15" hidden="false" customHeight="false" outlineLevel="0" collapsed="false">
      <c r="A85" s="43" t="s">
        <v>201</v>
      </c>
      <c r="B85" s="4"/>
      <c r="C85" s="52" t="s">
        <v>331</v>
      </c>
      <c r="D85" s="53" t="n">
        <v>4918</v>
      </c>
      <c r="E85" s="17" t="s">
        <v>283</v>
      </c>
    </row>
    <row r="86" customFormat="false" ht="15" hidden="false" customHeight="false" outlineLevel="0" collapsed="false">
      <c r="A86" s="4" t="s">
        <v>203</v>
      </c>
      <c r="B86" s="4"/>
      <c r="C86" s="13"/>
      <c r="D86" s="14" t="n">
        <f aca="false">SUM(D85)</f>
        <v>4918</v>
      </c>
      <c r="E86" s="17"/>
    </row>
    <row r="87" customFormat="false" ht="15" hidden="false" customHeight="false" outlineLevel="0" collapsed="false">
      <c r="A87" s="4"/>
      <c r="B87" s="4"/>
      <c r="C87" s="13"/>
      <c r="D87" s="14"/>
      <c r="E87" s="17"/>
    </row>
    <row r="88" customFormat="false" ht="15" hidden="false" customHeight="false" outlineLevel="0" collapsed="false">
      <c r="A88" s="12" t="s">
        <v>96</v>
      </c>
      <c r="B88" s="12"/>
      <c r="C88" s="9" t="s">
        <v>389</v>
      </c>
      <c r="D88" s="10" t="n">
        <v>406.26</v>
      </c>
      <c r="E88" s="12" t="s">
        <v>284</v>
      </c>
    </row>
    <row r="89" customFormat="false" ht="15" hidden="false" customHeight="false" outlineLevel="0" collapsed="false">
      <c r="A89" s="12"/>
      <c r="B89" s="12"/>
      <c r="C89" s="9" t="s">
        <v>389</v>
      </c>
      <c r="D89" s="10" t="n">
        <v>269.06</v>
      </c>
      <c r="E89" s="12" t="s">
        <v>284</v>
      </c>
    </row>
    <row r="90" customFormat="false" ht="15" hidden="false" customHeight="false" outlineLevel="0" collapsed="false">
      <c r="A90" s="12"/>
      <c r="B90" s="12"/>
      <c r="C90" s="9" t="s">
        <v>80</v>
      </c>
      <c r="D90" s="10" t="n">
        <v>215.28</v>
      </c>
      <c r="E90" s="12" t="s">
        <v>284</v>
      </c>
    </row>
    <row r="91" customFormat="false" ht="15" hidden="false" customHeight="false" outlineLevel="0" collapsed="false">
      <c r="A91" s="12"/>
      <c r="B91" s="12"/>
      <c r="C91" s="9" t="s">
        <v>14</v>
      </c>
      <c r="D91" s="10" t="n">
        <v>879.79</v>
      </c>
      <c r="E91" s="12" t="s">
        <v>284</v>
      </c>
    </row>
    <row r="92" customFormat="false" ht="15" hidden="false" customHeight="false" outlineLevel="0" collapsed="false">
      <c r="A92" s="12"/>
      <c r="B92" s="12"/>
      <c r="C92" s="9" t="s">
        <v>285</v>
      </c>
      <c r="D92" s="10" t="n">
        <v>140</v>
      </c>
      <c r="E92" s="12" t="s">
        <v>284</v>
      </c>
    </row>
    <row r="93" customFormat="false" ht="15" hidden="false" customHeight="false" outlineLevel="0" collapsed="false">
      <c r="A93" s="12"/>
      <c r="B93" s="12"/>
      <c r="C93" s="9" t="s">
        <v>331</v>
      </c>
      <c r="D93" s="10" t="n">
        <v>515.4</v>
      </c>
      <c r="E93" s="12" t="s">
        <v>284</v>
      </c>
    </row>
    <row r="94" customFormat="false" ht="15" hidden="false" customHeight="false" outlineLevel="0" collapsed="false">
      <c r="A94" s="12"/>
      <c r="B94" s="12"/>
      <c r="C94" s="9" t="s">
        <v>331</v>
      </c>
      <c r="D94" s="10" t="n">
        <v>432.59</v>
      </c>
      <c r="E94" s="12" t="s">
        <v>284</v>
      </c>
    </row>
    <row r="95" customFormat="false" ht="15" hidden="false" customHeight="false" outlineLevel="0" collapsed="false">
      <c r="A95" s="12"/>
      <c r="B95" s="12"/>
      <c r="C95" s="9" t="s">
        <v>331</v>
      </c>
      <c r="D95" s="10" t="n">
        <v>249.54</v>
      </c>
      <c r="E95" s="12" t="s">
        <v>284</v>
      </c>
    </row>
    <row r="96" customFormat="false" ht="15" hidden="false" customHeight="false" outlineLevel="0" collapsed="false">
      <c r="A96" s="12"/>
      <c r="B96" s="12"/>
      <c r="C96" s="9" t="s">
        <v>331</v>
      </c>
      <c r="D96" s="10" t="n">
        <v>521.81</v>
      </c>
      <c r="E96" s="12" t="s">
        <v>284</v>
      </c>
    </row>
    <row r="97" customFormat="false" ht="15" hidden="false" customHeight="false" outlineLevel="0" collapsed="false">
      <c r="A97" s="12"/>
      <c r="B97" s="12"/>
      <c r="C97" s="9" t="s">
        <v>331</v>
      </c>
      <c r="D97" s="10" t="n">
        <v>910.26</v>
      </c>
      <c r="E97" s="12" t="s">
        <v>284</v>
      </c>
    </row>
    <row r="98" customFormat="false" ht="15" hidden="false" customHeight="false" outlineLevel="0" collapsed="false">
      <c r="A98" s="12"/>
      <c r="B98" s="12"/>
      <c r="C98" s="9" t="s">
        <v>331</v>
      </c>
      <c r="D98" s="10" t="n">
        <v>323.98</v>
      </c>
      <c r="E98" s="12" t="s">
        <v>284</v>
      </c>
    </row>
    <row r="99" customFormat="false" ht="15" hidden="false" customHeight="false" outlineLevel="0" collapsed="false">
      <c r="A99" s="12"/>
      <c r="B99" s="12"/>
      <c r="C99" s="9" t="s">
        <v>51</v>
      </c>
      <c r="D99" s="10" t="n">
        <v>80</v>
      </c>
      <c r="E99" s="12" t="s">
        <v>284</v>
      </c>
    </row>
    <row r="100" customFormat="false" ht="15" hidden="false" customHeight="false" outlineLevel="0" collapsed="false">
      <c r="A100" s="12"/>
      <c r="B100" s="12"/>
      <c r="C100" s="9" t="s">
        <v>120</v>
      </c>
      <c r="D100" s="10" t="n">
        <v>376.51</v>
      </c>
      <c r="E100" s="12" t="s">
        <v>284</v>
      </c>
    </row>
    <row r="101" customFormat="false" ht="15" hidden="false" customHeight="false" outlineLevel="0" collapsed="false">
      <c r="A101" s="12"/>
      <c r="B101" s="12"/>
      <c r="C101" s="9" t="s">
        <v>120</v>
      </c>
      <c r="D101" s="10" t="n">
        <v>519.05</v>
      </c>
      <c r="E101" s="12" t="s">
        <v>284</v>
      </c>
    </row>
    <row r="102" customFormat="false" ht="15" hidden="false" customHeight="false" outlineLevel="0" collapsed="false">
      <c r="A102" s="12"/>
      <c r="B102" s="12"/>
      <c r="C102" s="9" t="s">
        <v>120</v>
      </c>
      <c r="D102" s="10" t="n">
        <v>2015.23</v>
      </c>
      <c r="E102" s="12" t="s">
        <v>284</v>
      </c>
    </row>
    <row r="103" customFormat="false" ht="15" hidden="false" customHeight="false" outlineLevel="0" collapsed="false">
      <c r="A103" s="12"/>
      <c r="B103" s="12"/>
      <c r="C103" s="9" t="s">
        <v>120</v>
      </c>
      <c r="D103" s="10" t="n">
        <v>38</v>
      </c>
      <c r="E103" s="12" t="s">
        <v>284</v>
      </c>
    </row>
    <row r="104" customFormat="false" ht="15" hidden="false" customHeight="false" outlineLevel="0" collapsed="false">
      <c r="A104" s="12"/>
      <c r="B104" s="12"/>
      <c r="C104" s="9" t="s">
        <v>56</v>
      </c>
      <c r="D104" s="10" t="n">
        <v>498.16</v>
      </c>
      <c r="E104" s="12" t="s">
        <v>284</v>
      </c>
    </row>
    <row r="105" customFormat="false" ht="15" hidden="false" customHeight="false" outlineLevel="0" collapsed="false">
      <c r="A105" s="12"/>
      <c r="B105" s="12"/>
      <c r="C105" s="9" t="s">
        <v>56</v>
      </c>
      <c r="D105" s="10" t="n">
        <v>805.72</v>
      </c>
      <c r="E105" s="12" t="s">
        <v>284</v>
      </c>
    </row>
    <row r="106" customFormat="false" ht="15" hidden="false" customHeight="false" outlineLevel="0" collapsed="false">
      <c r="A106" s="12"/>
      <c r="B106" s="12"/>
      <c r="C106" s="9" t="s">
        <v>28</v>
      </c>
      <c r="D106" s="10" t="n">
        <v>69.49</v>
      </c>
      <c r="E106" s="12" t="s">
        <v>423</v>
      </c>
    </row>
    <row r="107" customFormat="false" ht="15" hidden="false" customHeight="false" outlineLevel="0" collapsed="false">
      <c r="A107" s="4" t="s">
        <v>100</v>
      </c>
      <c r="B107" s="4"/>
      <c r="C107" s="13"/>
      <c r="D107" s="14" t="n">
        <f aca="false">SUM(D88:D106)</f>
        <v>9266.13</v>
      </c>
      <c r="E107" s="4"/>
    </row>
    <row r="108" customFormat="false" ht="15" hidden="false" customHeight="false" outlineLevel="0" collapsed="false">
      <c r="A108" s="11" t="n">
        <v>20.12</v>
      </c>
      <c r="B108" s="12"/>
      <c r="C108" s="9"/>
      <c r="D108" s="10"/>
      <c r="E108" s="12"/>
    </row>
    <row r="109" customFormat="false" ht="15" hidden="false" customHeight="false" outlineLevel="0" collapsed="false">
      <c r="A109" s="11"/>
      <c r="B109" s="12"/>
      <c r="C109" s="9"/>
      <c r="D109" s="10"/>
      <c r="E109" s="12"/>
    </row>
    <row r="110" customFormat="false" ht="15" hidden="false" customHeight="false" outlineLevel="0" collapsed="false">
      <c r="A110" s="28" t="s">
        <v>102</v>
      </c>
      <c r="B110" s="4"/>
      <c r="C110" s="13"/>
      <c r="D110" s="14" t="n">
        <f aca="false">SUM(D108:D109)</f>
        <v>0</v>
      </c>
      <c r="E110" s="4"/>
    </row>
    <row r="111" customFormat="false" ht="15" hidden="false" customHeight="false" outlineLevel="0" collapsed="false">
      <c r="A111" s="12" t="s">
        <v>103</v>
      </c>
      <c r="B111" s="12"/>
      <c r="C111" s="9" t="s">
        <v>28</v>
      </c>
      <c r="D111" s="10" t="n">
        <v>255</v>
      </c>
      <c r="E111" s="12" t="s">
        <v>212</v>
      </c>
    </row>
    <row r="112" customFormat="false" ht="15" hidden="false" customHeight="false" outlineLevel="0" collapsed="false">
      <c r="A112" s="4" t="s">
        <v>105</v>
      </c>
      <c r="B112" s="4"/>
      <c r="C112" s="13"/>
      <c r="D112" s="14" t="n">
        <f aca="false">SUM(D111)</f>
        <v>255</v>
      </c>
      <c r="E112" s="4"/>
    </row>
    <row r="113" customFormat="false" ht="15" hidden="false" customHeight="false" outlineLevel="0" collapsed="false">
      <c r="A113" s="11" t="n">
        <v>20.25</v>
      </c>
      <c r="B113" s="12"/>
      <c r="C113" s="9" t="s">
        <v>396</v>
      </c>
      <c r="D113" s="10" t="n">
        <v>2875.2</v>
      </c>
      <c r="E113" s="12" t="s">
        <v>424</v>
      </c>
    </row>
    <row r="114" customFormat="false" ht="15" hidden="false" customHeight="false" outlineLevel="0" collapsed="false">
      <c r="A114" s="11"/>
      <c r="B114" s="12"/>
      <c r="C114" s="9" t="s">
        <v>235</v>
      </c>
      <c r="D114" s="10" t="n">
        <v>1538.88</v>
      </c>
      <c r="E114" s="12" t="s">
        <v>424</v>
      </c>
    </row>
    <row r="115" customFormat="false" ht="15" hidden="false" customHeight="false" outlineLevel="0" collapsed="false">
      <c r="A115" s="11"/>
      <c r="B115" s="12"/>
      <c r="C115" s="9" t="s">
        <v>28</v>
      </c>
      <c r="D115" s="10" t="n">
        <v>3807.6</v>
      </c>
      <c r="E115" s="12" t="s">
        <v>425</v>
      </c>
    </row>
    <row r="116" customFormat="false" ht="15" hidden="false" customHeight="false" outlineLevel="0" collapsed="false">
      <c r="A116" s="4" t="s">
        <v>108</v>
      </c>
      <c r="B116" s="4"/>
      <c r="C116" s="13"/>
      <c r="D116" s="14" t="n">
        <f aca="false">SUM(D113:D115)</f>
        <v>8221.68</v>
      </c>
      <c r="E116" s="4"/>
    </row>
    <row r="117" customFormat="false" ht="15" hidden="false" customHeight="false" outlineLevel="0" collapsed="false">
      <c r="A117" s="12" t="s">
        <v>109</v>
      </c>
      <c r="B117" s="12"/>
      <c r="C117" s="9" t="s">
        <v>14</v>
      </c>
      <c r="D117" s="10" t="n">
        <v>266</v>
      </c>
      <c r="E117" s="12" t="s">
        <v>426</v>
      </c>
    </row>
    <row r="118" customFormat="false" ht="15" hidden="false" customHeight="false" outlineLevel="0" collapsed="false">
      <c r="A118" s="12"/>
      <c r="B118" s="12"/>
      <c r="C118" s="9" t="s">
        <v>285</v>
      </c>
      <c r="D118" s="10" t="n">
        <v>800.2</v>
      </c>
      <c r="E118" s="12" t="s">
        <v>427</v>
      </c>
    </row>
    <row r="119" customFormat="false" ht="15" hidden="false" customHeight="false" outlineLevel="0" collapsed="false">
      <c r="A119" s="4" t="s">
        <v>110</v>
      </c>
      <c r="B119" s="4"/>
      <c r="C119" s="13"/>
      <c r="D119" s="14" t="n">
        <f aca="false">SUM(D117:D118)</f>
        <v>1066.2</v>
      </c>
      <c r="E119" s="4"/>
    </row>
    <row r="120" customFormat="false" ht="15" hidden="false" customHeight="false" outlineLevel="0" collapsed="false">
      <c r="A120" s="12" t="s">
        <v>111</v>
      </c>
      <c r="B120" s="12"/>
      <c r="C120" s="9" t="s">
        <v>331</v>
      </c>
      <c r="D120" s="10" t="n">
        <v>272.14</v>
      </c>
      <c r="E120" s="12" t="s">
        <v>428</v>
      </c>
    </row>
    <row r="121" customFormat="false" ht="15" hidden="false" customHeight="false" outlineLevel="0" collapsed="false">
      <c r="A121" s="4" t="s">
        <v>112</v>
      </c>
      <c r="B121" s="4"/>
      <c r="C121" s="13"/>
      <c r="D121" s="14" t="n">
        <f aca="false">SUM(D120:D120)</f>
        <v>272.14</v>
      </c>
      <c r="E121" s="4"/>
    </row>
    <row r="122" customFormat="false" ht="15" hidden="false" customHeight="false" outlineLevel="0" collapsed="false">
      <c r="A122" s="12" t="s">
        <v>113</v>
      </c>
      <c r="B122" s="12"/>
      <c r="C122" s="17" t="n">
        <v>4</v>
      </c>
      <c r="D122" s="51" t="n">
        <v>20</v>
      </c>
      <c r="E122" s="12" t="s">
        <v>429</v>
      </c>
    </row>
    <row r="123" customFormat="false" ht="15" hidden="false" customHeight="false" outlineLevel="0" collapsed="false">
      <c r="A123" s="12"/>
      <c r="B123" s="12"/>
      <c r="C123" s="9" t="s">
        <v>297</v>
      </c>
      <c r="D123" s="10" t="n">
        <v>200</v>
      </c>
      <c r="E123" s="12" t="s">
        <v>429</v>
      </c>
    </row>
    <row r="124" customFormat="false" ht="15" hidden="false" customHeight="false" outlineLevel="0" collapsed="false">
      <c r="A124" s="12"/>
      <c r="B124" s="12"/>
      <c r="C124" s="9" t="s">
        <v>207</v>
      </c>
      <c r="D124" s="10" t="n">
        <v>200</v>
      </c>
      <c r="E124" s="12" t="s">
        <v>429</v>
      </c>
    </row>
    <row r="125" customFormat="false" ht="15" hidden="false" customHeight="false" outlineLevel="0" collapsed="false">
      <c r="A125" s="12"/>
      <c r="B125" s="12"/>
      <c r="C125" s="9" t="s">
        <v>12</v>
      </c>
      <c r="D125" s="10" t="n">
        <v>120</v>
      </c>
      <c r="E125" s="12" t="s">
        <v>429</v>
      </c>
    </row>
    <row r="126" customFormat="false" ht="15" hidden="false" customHeight="false" outlineLevel="0" collapsed="false">
      <c r="A126" s="12"/>
      <c r="B126" s="12"/>
      <c r="C126" s="9" t="s">
        <v>14</v>
      </c>
      <c r="D126" s="10" t="n">
        <v>833</v>
      </c>
      <c r="E126" s="12" t="s">
        <v>430</v>
      </c>
    </row>
    <row r="127" customFormat="false" ht="15" hidden="false" customHeight="false" outlineLevel="0" collapsed="false">
      <c r="A127" s="12"/>
      <c r="B127" s="12"/>
      <c r="C127" s="9" t="s">
        <v>331</v>
      </c>
      <c r="D127" s="10" t="n">
        <v>10</v>
      </c>
      <c r="E127" s="12" t="s">
        <v>431</v>
      </c>
    </row>
    <row r="128" customFormat="false" ht="15" hidden="false" customHeight="false" outlineLevel="0" collapsed="false">
      <c r="A128" s="12"/>
      <c r="B128" s="12"/>
      <c r="C128" s="9" t="s">
        <v>331</v>
      </c>
      <c r="D128" s="10" t="n">
        <v>10</v>
      </c>
      <c r="E128" s="12" t="s">
        <v>432</v>
      </c>
    </row>
    <row r="129" customFormat="false" ht="15" hidden="false" customHeight="false" outlineLevel="0" collapsed="false">
      <c r="A129" s="12"/>
      <c r="B129" s="12"/>
      <c r="C129" s="9" t="s">
        <v>51</v>
      </c>
      <c r="D129" s="10" t="n">
        <v>109</v>
      </c>
      <c r="E129" s="12" t="s">
        <v>433</v>
      </c>
    </row>
    <row r="130" customFormat="false" ht="15" hidden="false" customHeight="false" outlineLevel="0" collapsed="false">
      <c r="A130" s="4" t="s">
        <v>123</v>
      </c>
      <c r="B130" s="4"/>
      <c r="C130" s="13"/>
      <c r="D130" s="14" t="n">
        <f aca="false">SUM(D122:D129)</f>
        <v>1502</v>
      </c>
      <c r="E130" s="4"/>
    </row>
    <row r="131" customFormat="false" ht="15" hidden="false" customHeight="false" outlineLevel="0" collapsed="false">
      <c r="A131" s="11" t="n">
        <v>59.17</v>
      </c>
      <c r="B131" s="12"/>
      <c r="C131" s="9" t="s">
        <v>389</v>
      </c>
      <c r="D131" s="10" t="n">
        <v>3643.39</v>
      </c>
      <c r="E131" s="12" t="s">
        <v>434</v>
      </c>
    </row>
    <row r="132" customFormat="false" ht="15" hidden="false" customHeight="false" outlineLevel="0" collapsed="false">
      <c r="A132" s="11"/>
      <c r="B132" s="12"/>
      <c r="C132" s="9" t="s">
        <v>389</v>
      </c>
      <c r="D132" s="10" t="n">
        <v>2872.47</v>
      </c>
      <c r="E132" s="12" t="s">
        <v>434</v>
      </c>
    </row>
    <row r="133" customFormat="false" ht="15" hidden="false" customHeight="false" outlineLevel="0" collapsed="false">
      <c r="A133" s="11"/>
      <c r="B133" s="12"/>
      <c r="C133" s="9" t="s">
        <v>389</v>
      </c>
      <c r="D133" s="10" t="n">
        <v>5542.66</v>
      </c>
      <c r="E133" s="12" t="s">
        <v>434</v>
      </c>
    </row>
    <row r="134" customFormat="false" ht="15" hidden="false" customHeight="false" outlineLevel="0" collapsed="false">
      <c r="A134" s="11"/>
      <c r="B134" s="12"/>
      <c r="C134" s="9" t="s">
        <v>389</v>
      </c>
      <c r="D134" s="10" t="n">
        <v>15024.72</v>
      </c>
      <c r="E134" s="12" t="s">
        <v>434</v>
      </c>
    </row>
    <row r="135" customFormat="false" ht="15" hidden="false" customHeight="false" outlineLevel="0" collapsed="false">
      <c r="A135" s="11"/>
      <c r="B135" s="12"/>
      <c r="C135" s="9" t="s">
        <v>389</v>
      </c>
      <c r="D135" s="10" t="n">
        <v>2715.85</v>
      </c>
      <c r="E135" s="12" t="s">
        <v>434</v>
      </c>
    </row>
    <row r="136" customFormat="false" ht="15" hidden="false" customHeight="false" outlineLevel="0" collapsed="false">
      <c r="A136" s="11"/>
      <c r="B136" s="12"/>
      <c r="C136" s="9" t="s">
        <v>389</v>
      </c>
      <c r="D136" s="10" t="n">
        <v>2845.95</v>
      </c>
      <c r="E136" s="12" t="s">
        <v>434</v>
      </c>
    </row>
    <row r="137" customFormat="false" ht="15" hidden="false" customHeight="false" outlineLevel="0" collapsed="false">
      <c r="A137" s="11"/>
      <c r="B137" s="12"/>
      <c r="C137" s="9" t="s">
        <v>389</v>
      </c>
      <c r="D137" s="10" t="n">
        <v>6371.61</v>
      </c>
      <c r="E137" s="12" t="s">
        <v>434</v>
      </c>
    </row>
    <row r="138" customFormat="false" ht="15" hidden="false" customHeight="false" outlineLevel="0" collapsed="false">
      <c r="A138" s="11"/>
      <c r="B138" s="12"/>
      <c r="C138" s="9" t="s">
        <v>389</v>
      </c>
      <c r="D138" s="10" t="n">
        <v>3726.5</v>
      </c>
      <c r="E138" s="12" t="s">
        <v>434</v>
      </c>
    </row>
    <row r="139" customFormat="false" ht="15" hidden="false" customHeight="false" outlineLevel="0" collapsed="false">
      <c r="A139" s="11"/>
      <c r="B139" s="12"/>
      <c r="C139" s="9" t="s">
        <v>389</v>
      </c>
      <c r="D139" s="10" t="n">
        <v>1764.06</v>
      </c>
      <c r="E139" s="12" t="s">
        <v>434</v>
      </c>
    </row>
    <row r="140" customFormat="false" ht="15" hidden="false" customHeight="false" outlineLevel="0" collapsed="false">
      <c r="A140" s="11"/>
      <c r="B140" s="12"/>
      <c r="C140" s="9" t="s">
        <v>389</v>
      </c>
      <c r="D140" s="10" t="n">
        <v>4353.27</v>
      </c>
      <c r="E140" s="12" t="s">
        <v>434</v>
      </c>
    </row>
    <row r="141" customFormat="false" ht="15" hidden="false" customHeight="false" outlineLevel="0" collapsed="false">
      <c r="A141" s="11"/>
      <c r="B141" s="12"/>
      <c r="C141" s="9" t="s">
        <v>389</v>
      </c>
      <c r="D141" s="10" t="n">
        <v>3428.2</v>
      </c>
      <c r="E141" s="12" t="s">
        <v>434</v>
      </c>
    </row>
    <row r="142" customFormat="false" ht="15" hidden="false" customHeight="false" outlineLevel="0" collapsed="false">
      <c r="A142" s="11"/>
      <c r="B142" s="12"/>
      <c r="C142" s="9" t="s">
        <v>389</v>
      </c>
      <c r="D142" s="10" t="n">
        <v>4244.44</v>
      </c>
      <c r="E142" s="12" t="s">
        <v>434</v>
      </c>
    </row>
    <row r="143" customFormat="false" ht="15" hidden="false" customHeight="false" outlineLevel="0" collapsed="false">
      <c r="A143" s="11"/>
      <c r="B143" s="12"/>
      <c r="C143" s="9" t="s">
        <v>389</v>
      </c>
      <c r="D143" s="10" t="n">
        <v>4324.68</v>
      </c>
      <c r="E143" s="12" t="s">
        <v>434</v>
      </c>
    </row>
    <row r="144" customFormat="false" ht="15" hidden="false" customHeight="false" outlineLevel="0" collapsed="false">
      <c r="A144" s="11"/>
      <c r="B144" s="12"/>
      <c r="C144" s="9" t="s">
        <v>389</v>
      </c>
      <c r="D144" s="10" t="n">
        <v>2619.88</v>
      </c>
      <c r="E144" s="12" t="s">
        <v>434</v>
      </c>
    </row>
    <row r="145" customFormat="false" ht="15" hidden="false" customHeight="false" outlineLevel="0" collapsed="false">
      <c r="A145" s="11"/>
      <c r="B145" s="12"/>
      <c r="C145" s="9" t="s">
        <v>389</v>
      </c>
      <c r="D145" s="10" t="n">
        <v>1686.89</v>
      </c>
      <c r="E145" s="12" t="s">
        <v>434</v>
      </c>
    </row>
    <row r="146" customFormat="false" ht="15" hidden="false" customHeight="false" outlineLevel="0" collapsed="false">
      <c r="A146" s="11"/>
      <c r="B146" s="12"/>
      <c r="C146" s="9" t="s">
        <v>389</v>
      </c>
      <c r="D146" s="10" t="n">
        <v>15000</v>
      </c>
      <c r="E146" s="12" t="s">
        <v>434</v>
      </c>
    </row>
    <row r="147" customFormat="false" ht="15" hidden="false" customHeight="false" outlineLevel="0" collapsed="false">
      <c r="A147" s="11"/>
      <c r="B147" s="12"/>
      <c r="C147" s="9" t="s">
        <v>389</v>
      </c>
      <c r="D147" s="10" t="n">
        <v>3000</v>
      </c>
      <c r="E147" s="12" t="s">
        <v>434</v>
      </c>
    </row>
    <row r="148" customFormat="false" ht="15" hidden="false" customHeight="false" outlineLevel="0" collapsed="false">
      <c r="A148" s="11"/>
      <c r="B148" s="12"/>
      <c r="C148" s="9" t="s">
        <v>389</v>
      </c>
      <c r="D148" s="10" t="n">
        <v>2992.38</v>
      </c>
      <c r="E148" s="12" t="s">
        <v>434</v>
      </c>
    </row>
    <row r="149" customFormat="false" ht="15" hidden="false" customHeight="false" outlineLevel="0" collapsed="false">
      <c r="A149" s="11"/>
      <c r="B149" s="12"/>
      <c r="C149" s="9" t="s">
        <v>28</v>
      </c>
      <c r="D149" s="10" t="n">
        <v>135974.28</v>
      </c>
      <c r="E149" s="12" t="s">
        <v>434</v>
      </c>
    </row>
    <row r="150" customFormat="false" ht="15" hidden="false" customHeight="false" outlineLevel="0" collapsed="false">
      <c r="A150" s="28" t="s">
        <v>128</v>
      </c>
      <c r="B150" s="4"/>
      <c r="C150" s="13"/>
      <c r="D150" s="14" t="n">
        <f aca="false">SUM(D131:D149)</f>
        <v>222131.23</v>
      </c>
      <c r="E150" s="12"/>
    </row>
    <row r="151" customFormat="false" ht="15" hidden="false" customHeight="false" outlineLevel="0" collapsed="false">
      <c r="A151" s="31" t="s">
        <v>129</v>
      </c>
      <c r="B151" s="12"/>
      <c r="C151" s="9" t="s">
        <v>14</v>
      </c>
      <c r="D151" s="10" t="n">
        <v>10353</v>
      </c>
      <c r="E151" s="12" t="s">
        <v>435</v>
      </c>
    </row>
    <row r="152" customFormat="false" ht="15" hidden="false" customHeight="false" outlineLevel="0" collapsed="false">
      <c r="A152" s="32" t="s">
        <v>131</v>
      </c>
      <c r="B152" s="12"/>
      <c r="C152" s="9"/>
      <c r="D152" s="14" t="n">
        <f aca="false">SUM(D151)</f>
        <v>10353</v>
      </c>
      <c r="E152" s="12"/>
    </row>
    <row r="153" customFormat="false" ht="15" hidden="false" customHeight="false" outlineLevel="0" collapsed="false">
      <c r="A153" s="31" t="n">
        <v>65.01</v>
      </c>
      <c r="B153" s="12"/>
      <c r="C153" s="9" t="s">
        <v>28</v>
      </c>
      <c r="D153" s="10" t="n">
        <v>7333737.54</v>
      </c>
      <c r="E153" s="12" t="s">
        <v>436</v>
      </c>
    </row>
    <row r="154" customFormat="false" ht="15" hidden="false" customHeight="false" outlineLevel="0" collapsed="false">
      <c r="A154" s="32" t="s">
        <v>133</v>
      </c>
      <c r="B154" s="12"/>
      <c r="C154" s="9"/>
      <c r="D154" s="14" t="n">
        <f aca="false">SUM(D153)</f>
        <v>7333737.54</v>
      </c>
      <c r="E154" s="12"/>
    </row>
    <row r="155" customFormat="false" ht="15" hidden="false" customHeight="false" outlineLevel="0" collapsed="false">
      <c r="A155" s="31" t="s">
        <v>134</v>
      </c>
      <c r="B155" s="12"/>
      <c r="C155" s="9" t="s">
        <v>389</v>
      </c>
      <c r="D155" s="10" t="n">
        <v>15113.1</v>
      </c>
      <c r="E155" s="12" t="s">
        <v>437</v>
      </c>
    </row>
    <row r="156" customFormat="false" ht="15" hidden="false" customHeight="false" outlineLevel="0" collapsed="false">
      <c r="A156" s="31"/>
      <c r="B156" s="12"/>
      <c r="C156" s="9" t="s">
        <v>389</v>
      </c>
      <c r="D156" s="10" t="n">
        <v>7930</v>
      </c>
      <c r="E156" s="12" t="s">
        <v>438</v>
      </c>
    </row>
    <row r="157" customFormat="false" ht="15" hidden="false" customHeight="false" outlineLevel="0" collapsed="false">
      <c r="A157" s="31"/>
      <c r="B157" s="12"/>
      <c r="C157" s="9" t="s">
        <v>389</v>
      </c>
      <c r="D157" s="10" t="n">
        <v>515.7</v>
      </c>
      <c r="E157" s="12" t="s">
        <v>439</v>
      </c>
    </row>
    <row r="158" customFormat="false" ht="15" hidden="false" customHeight="false" outlineLevel="0" collapsed="false">
      <c r="A158" s="31"/>
      <c r="B158" s="12"/>
      <c r="C158" s="9" t="s">
        <v>285</v>
      </c>
      <c r="D158" s="10" t="n">
        <v>323</v>
      </c>
      <c r="E158" s="12" t="s">
        <v>440</v>
      </c>
    </row>
    <row r="159" customFormat="false" ht="15" hidden="false" customHeight="false" outlineLevel="0" collapsed="false">
      <c r="A159" s="31"/>
      <c r="B159" s="12"/>
      <c r="C159" s="9" t="s">
        <v>120</v>
      </c>
      <c r="D159" s="10" t="n">
        <v>1500</v>
      </c>
      <c r="E159" s="12" t="s">
        <v>441</v>
      </c>
    </row>
    <row r="160" customFormat="false" ht="15" hidden="false" customHeight="false" outlineLevel="0" collapsed="false">
      <c r="A160" s="31"/>
      <c r="B160" s="12"/>
      <c r="C160" s="9" t="s">
        <v>28</v>
      </c>
      <c r="D160" s="10" t="n">
        <v>5013330.88</v>
      </c>
      <c r="E160" s="12" t="s">
        <v>436</v>
      </c>
    </row>
    <row r="161" customFormat="false" ht="15" hidden="false" customHeight="false" outlineLevel="0" collapsed="false">
      <c r="A161" s="32" t="s">
        <v>135</v>
      </c>
      <c r="B161" s="4"/>
      <c r="C161" s="13"/>
      <c r="D161" s="14" t="n">
        <f aca="false">SUM(D155:D160)</f>
        <v>5038712.68</v>
      </c>
      <c r="E161" s="4"/>
    </row>
    <row r="162" customFormat="false" ht="15" hidden="false" customHeight="false" outlineLevel="0" collapsed="false">
      <c r="A162" s="31" t="s">
        <v>304</v>
      </c>
      <c r="B162" s="4"/>
      <c r="C162" s="9"/>
      <c r="D162" s="10"/>
      <c r="E162" s="12"/>
    </row>
    <row r="163" customFormat="false" ht="15" hidden="false" customHeight="false" outlineLevel="0" collapsed="false">
      <c r="A163" s="32" t="s">
        <v>305</v>
      </c>
      <c r="B163" s="4"/>
      <c r="C163" s="13"/>
      <c r="D163" s="14" t="n">
        <f aca="false">SUM(D162:D162)</f>
        <v>0</v>
      </c>
      <c r="E163" s="4"/>
    </row>
    <row r="164" customFormat="false" ht="15" hidden="false" customHeight="false" outlineLevel="0" collapsed="false">
      <c r="A164" s="67" t="s">
        <v>442</v>
      </c>
      <c r="D164" s="33" t="n">
        <f aca="false">D13+D15+D19+D23+D26+D28+D46+D54+D83+D86+D107+D110+D112+D116+D119+D121+D130+D150+D152+D154+D161+D163</f>
        <v>12756197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E72" activeCellId="0" sqref="E72"/>
    </sheetView>
  </sheetViews>
  <sheetFormatPr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0.29"/>
    <col collapsed="false" customWidth="true" hidden="false" outlineLevel="0" max="3" min="3" style="0" width="7.87"/>
    <col collapsed="false" customWidth="true" hidden="false" outlineLevel="0" max="4" min="4" style="0" width="14.28"/>
    <col collapsed="false" customWidth="true" hidden="false" outlineLevel="0" max="5" min="5" style="0" width="56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371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3" customFormat="false" ht="15" hidden="false" customHeight="false" outlineLevel="0" collapsed="false">
      <c r="D3" s="1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443</v>
      </c>
      <c r="B8" s="2"/>
      <c r="C8" s="2"/>
      <c r="D8" s="3"/>
      <c r="E8" s="2"/>
    </row>
    <row r="9" customFormat="false" ht="15" hidden="false" customHeight="false" outlineLevel="0" collapsed="false">
      <c r="D9" s="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5" hidden="false" customHeight="false" outlineLevel="0" collapsed="false">
      <c r="A11" s="7" t="s">
        <v>10</v>
      </c>
      <c r="B11" s="8" t="s">
        <v>444</v>
      </c>
      <c r="C11" s="9" t="s">
        <v>14</v>
      </c>
      <c r="D11" s="10" t="n">
        <f aca="false">52948-10</f>
        <v>52938</v>
      </c>
      <c r="E11" s="11" t="s">
        <v>373</v>
      </c>
    </row>
    <row r="12" customFormat="false" ht="15" hidden="false" customHeight="false" outlineLevel="0" collapsed="false">
      <c r="A12" s="7"/>
      <c r="B12" s="8"/>
      <c r="C12" s="9" t="s">
        <v>14</v>
      </c>
      <c r="D12" s="10" t="n">
        <f aca="false">206393-38</f>
        <v>206355</v>
      </c>
      <c r="E12" s="11" t="s">
        <v>374</v>
      </c>
    </row>
    <row r="13" customFormat="false" ht="15" hidden="false" customHeight="false" outlineLevel="0" collapsed="false">
      <c r="A13" s="7"/>
      <c r="B13" s="8"/>
      <c r="C13" s="9" t="s">
        <v>14</v>
      </c>
      <c r="D13" s="10" t="n">
        <f aca="false">81073-15</f>
        <v>81058</v>
      </c>
      <c r="E13" s="11" t="s">
        <v>445</v>
      </c>
    </row>
    <row r="14" customFormat="false" ht="15" hidden="false" customHeight="false" outlineLevel="0" collapsed="false">
      <c r="A14" s="7"/>
      <c r="B14" s="8"/>
      <c r="C14" s="9" t="s">
        <v>331</v>
      </c>
      <c r="D14" s="10" t="n">
        <v>60</v>
      </c>
      <c r="E14" s="11" t="s">
        <v>446</v>
      </c>
    </row>
    <row r="15" customFormat="false" ht="15" hidden="false" customHeight="false" outlineLevel="0" collapsed="false">
      <c r="A15" s="7"/>
      <c r="B15" s="8"/>
      <c r="C15" s="9" t="s">
        <v>331</v>
      </c>
      <c r="D15" s="10" t="n">
        <v>640</v>
      </c>
      <c r="E15" s="11" t="s">
        <v>378</v>
      </c>
    </row>
    <row r="16" customFormat="false" ht="15" hidden="false" customHeight="false" outlineLevel="0" collapsed="false">
      <c r="A16" s="7"/>
      <c r="B16" s="8"/>
      <c r="C16" s="9" t="s">
        <v>331</v>
      </c>
      <c r="D16" s="10" t="n">
        <v>200</v>
      </c>
      <c r="E16" s="11" t="s">
        <v>378</v>
      </c>
    </row>
    <row r="17" customFormat="false" ht="15" hidden="false" customHeight="false" outlineLevel="0" collapsed="false">
      <c r="A17" s="7"/>
      <c r="B17" s="8"/>
      <c r="C17" s="9" t="s">
        <v>331</v>
      </c>
      <c r="D17" s="10" t="n">
        <v>1300</v>
      </c>
      <c r="E17" s="11" t="s">
        <v>378</v>
      </c>
    </row>
    <row r="18" customFormat="false" ht="15" hidden="false" customHeight="false" outlineLevel="0" collapsed="false">
      <c r="A18" s="7"/>
      <c r="B18" s="8"/>
      <c r="C18" s="9" t="s">
        <v>331</v>
      </c>
      <c r="D18" s="10" t="n">
        <v>1500</v>
      </c>
      <c r="E18" s="11" t="s">
        <v>378</v>
      </c>
    </row>
    <row r="19" customFormat="false" ht="15" hidden="false" customHeight="false" outlineLevel="0" collapsed="false">
      <c r="A19" s="7"/>
      <c r="B19" s="8"/>
      <c r="C19" s="9" t="s">
        <v>331</v>
      </c>
      <c r="D19" s="10" t="n">
        <v>740</v>
      </c>
      <c r="E19" s="11" t="s">
        <v>378</v>
      </c>
    </row>
    <row r="20" customFormat="false" ht="15" hidden="false" customHeight="false" outlineLevel="0" collapsed="false">
      <c r="A20" s="7"/>
      <c r="B20" s="8"/>
      <c r="C20" s="9" t="s">
        <v>14</v>
      </c>
      <c r="D20" s="10" t="n">
        <v>22261</v>
      </c>
      <c r="E20" s="11" t="s">
        <v>447</v>
      </c>
    </row>
    <row r="21" customFormat="false" ht="15" hidden="false" customHeight="false" outlineLevel="0" collapsed="false">
      <c r="A21" s="7"/>
      <c r="B21" s="8"/>
      <c r="C21" s="9" t="s">
        <v>14</v>
      </c>
      <c r="D21" s="10" t="n">
        <v>128517</v>
      </c>
      <c r="E21" s="11" t="s">
        <v>447</v>
      </c>
    </row>
    <row r="22" customFormat="false" ht="15" hidden="false" customHeight="false" outlineLevel="0" collapsed="false">
      <c r="A22" s="7"/>
      <c r="B22" s="8"/>
      <c r="C22" s="9" t="s">
        <v>14</v>
      </c>
      <c r="D22" s="10" t="n">
        <v>42139</v>
      </c>
      <c r="E22" s="11" t="s">
        <v>447</v>
      </c>
    </row>
    <row r="23" customFormat="false" ht="15" hidden="false" customHeight="false" outlineLevel="0" collapsed="false">
      <c r="A23" s="7"/>
      <c r="B23" s="8"/>
      <c r="C23" s="9" t="s">
        <v>14</v>
      </c>
      <c r="D23" s="10" t="n">
        <v>82316</v>
      </c>
      <c r="E23" s="11" t="s">
        <v>447</v>
      </c>
    </row>
    <row r="24" customFormat="false" ht="15" hidden="false" customHeight="false" outlineLevel="0" collapsed="false">
      <c r="A24" s="7"/>
      <c r="B24" s="8"/>
      <c r="C24" s="9" t="s">
        <v>14</v>
      </c>
      <c r="D24" s="10" t="n">
        <f aca="false">200493-43836-33930-13187-467</f>
        <v>109073</v>
      </c>
      <c r="E24" s="11" t="s">
        <v>447</v>
      </c>
    </row>
    <row r="25" customFormat="false" ht="15" hidden="false" customHeight="false" outlineLevel="0" collapsed="false">
      <c r="A25" s="7"/>
      <c r="B25" s="8"/>
      <c r="C25" s="9" t="s">
        <v>235</v>
      </c>
      <c r="D25" s="10" t="n">
        <v>192</v>
      </c>
      <c r="E25" s="11" t="s">
        <v>447</v>
      </c>
    </row>
    <row r="26" customFormat="false" ht="15" hidden="false" customHeight="false" outlineLevel="0" collapsed="false">
      <c r="A26" s="7"/>
      <c r="B26" s="8"/>
      <c r="C26" s="9" t="s">
        <v>216</v>
      </c>
      <c r="D26" s="10" t="n">
        <v>500</v>
      </c>
      <c r="E26" s="11" t="s">
        <v>448</v>
      </c>
    </row>
    <row r="27" customFormat="false" ht="15" hidden="false" customHeight="false" outlineLevel="0" collapsed="false">
      <c r="A27" s="4" t="s">
        <v>20</v>
      </c>
      <c r="B27" s="4"/>
      <c r="C27" s="13"/>
      <c r="D27" s="14" t="n">
        <f aca="false">SUM(D11:D26)</f>
        <v>729789</v>
      </c>
      <c r="E27" s="15"/>
    </row>
    <row r="28" customFormat="false" ht="15" hidden="false" customHeight="false" outlineLevel="0" collapsed="false">
      <c r="A28" s="12" t="s">
        <v>21</v>
      </c>
      <c r="B28" s="12"/>
      <c r="C28" s="9"/>
      <c r="D28" s="10" t="n">
        <v>43836</v>
      </c>
      <c r="E28" s="12" t="s">
        <v>380</v>
      </c>
    </row>
    <row r="29" customFormat="false" ht="15" hidden="false" customHeight="false" outlineLevel="0" collapsed="false">
      <c r="A29" s="4" t="s">
        <v>23</v>
      </c>
      <c r="B29" s="4"/>
      <c r="C29" s="13"/>
      <c r="D29" s="14" t="n">
        <f aca="false">D28</f>
        <v>43836</v>
      </c>
      <c r="E29" s="4"/>
    </row>
    <row r="30" customFormat="false" ht="15" hidden="false" customHeight="false" outlineLevel="0" collapsed="false">
      <c r="A30" s="12" t="s">
        <v>24</v>
      </c>
      <c r="B30" s="12"/>
      <c r="C30" s="0" t="n">
        <v>3</v>
      </c>
      <c r="D30" s="0" t="n">
        <v>9866</v>
      </c>
      <c r="E30" s="0" t="s">
        <v>449</v>
      </c>
    </row>
    <row r="31" customFormat="false" ht="15" hidden="false" customHeight="false" outlineLevel="0" collapsed="false">
      <c r="A31" s="12"/>
      <c r="B31" s="12"/>
      <c r="C31" s="9" t="s">
        <v>14</v>
      </c>
      <c r="D31" s="10" t="n">
        <v>1094</v>
      </c>
      <c r="E31" s="12" t="s">
        <v>450</v>
      </c>
    </row>
    <row r="32" customFormat="false" ht="15" hidden="false" customHeight="false" outlineLevel="0" collapsed="false">
      <c r="A32" s="12"/>
      <c r="B32" s="12"/>
      <c r="C32" s="9" t="s">
        <v>14</v>
      </c>
      <c r="D32" s="10" t="n">
        <v>4216</v>
      </c>
      <c r="E32" s="12" t="s">
        <v>382</v>
      </c>
    </row>
    <row r="33" customFormat="false" ht="15" hidden="false" customHeight="false" outlineLevel="0" collapsed="false">
      <c r="A33" s="12"/>
      <c r="B33" s="12"/>
      <c r="C33" s="9" t="s">
        <v>14</v>
      </c>
      <c r="D33" s="10" t="n">
        <v>1688</v>
      </c>
      <c r="E33" s="12" t="s">
        <v>383</v>
      </c>
    </row>
    <row r="34" customFormat="false" ht="15" hidden="false" customHeight="false" outlineLevel="0" collapsed="false">
      <c r="A34" s="4" t="s">
        <v>30</v>
      </c>
      <c r="B34" s="4"/>
      <c r="C34" s="13"/>
      <c r="D34" s="14" t="n">
        <f aca="false">SUM(D30:D33)</f>
        <v>16864</v>
      </c>
      <c r="E34" s="17"/>
    </row>
    <row r="35" customFormat="false" ht="15" hidden="false" customHeight="false" outlineLevel="0" collapsed="false">
      <c r="A35" s="12" t="s">
        <v>31</v>
      </c>
      <c r="B35" s="12"/>
      <c r="C35" s="9" t="s">
        <v>389</v>
      </c>
      <c r="D35" s="10" t="n">
        <v>20</v>
      </c>
      <c r="E35" s="12" t="s">
        <v>451</v>
      </c>
    </row>
    <row r="36" customFormat="false" ht="15" hidden="false" customHeight="false" outlineLevel="0" collapsed="false">
      <c r="A36" s="12"/>
      <c r="B36" s="12"/>
      <c r="C36" s="9" t="s">
        <v>396</v>
      </c>
      <c r="D36" s="10" t="n">
        <v>865</v>
      </c>
      <c r="E36" s="12" t="s">
        <v>451</v>
      </c>
    </row>
    <row r="37" customFormat="false" ht="15" hidden="false" customHeight="false" outlineLevel="0" collapsed="false">
      <c r="A37" s="12"/>
      <c r="B37" s="12"/>
      <c r="C37" s="9" t="s">
        <v>14</v>
      </c>
      <c r="D37" s="10" t="n">
        <v>520</v>
      </c>
      <c r="E37" s="12" t="s">
        <v>451</v>
      </c>
    </row>
    <row r="38" customFormat="false" ht="15" hidden="false" customHeight="false" outlineLevel="0" collapsed="false">
      <c r="A38" s="12"/>
      <c r="B38" s="12"/>
      <c r="C38" s="9" t="s">
        <v>46</v>
      </c>
      <c r="D38" s="10" t="n">
        <v>520</v>
      </c>
      <c r="E38" s="12" t="s">
        <v>451</v>
      </c>
    </row>
    <row r="39" customFormat="false" ht="15" hidden="false" customHeight="false" outlineLevel="0" collapsed="false">
      <c r="A39" s="12"/>
      <c r="B39" s="12"/>
      <c r="C39" s="9" t="s">
        <v>46</v>
      </c>
      <c r="D39" s="10" t="n">
        <v>520</v>
      </c>
      <c r="E39" s="12" t="s">
        <v>451</v>
      </c>
    </row>
    <row r="40" customFormat="false" ht="15" hidden="false" customHeight="false" outlineLevel="0" collapsed="false">
      <c r="A40" s="12"/>
      <c r="B40" s="12"/>
      <c r="C40" s="9" t="s">
        <v>285</v>
      </c>
      <c r="D40" s="10" t="n">
        <v>385</v>
      </c>
      <c r="E40" s="12" t="s">
        <v>451</v>
      </c>
    </row>
    <row r="41" customFormat="false" ht="15" hidden="false" customHeight="false" outlineLevel="0" collapsed="false">
      <c r="A41" s="12"/>
      <c r="B41" s="12"/>
      <c r="C41" s="9" t="s">
        <v>331</v>
      </c>
      <c r="D41" s="10" t="n">
        <v>250</v>
      </c>
      <c r="E41" s="12" t="s">
        <v>451</v>
      </c>
    </row>
    <row r="42" customFormat="false" ht="15" hidden="false" customHeight="false" outlineLevel="0" collapsed="false">
      <c r="A42" s="12"/>
      <c r="B42" s="12"/>
      <c r="C42" s="9" t="s">
        <v>331</v>
      </c>
      <c r="D42" s="10" t="n">
        <v>20</v>
      </c>
      <c r="E42" s="12" t="s">
        <v>451</v>
      </c>
    </row>
    <row r="43" customFormat="false" ht="15" hidden="false" customHeight="false" outlineLevel="0" collapsed="false">
      <c r="A43" s="12"/>
      <c r="B43" s="12"/>
      <c r="C43" s="9" t="s">
        <v>331</v>
      </c>
      <c r="D43" s="10" t="n">
        <v>270</v>
      </c>
      <c r="E43" s="12" t="s">
        <v>451</v>
      </c>
    </row>
    <row r="44" customFormat="false" ht="15" hidden="false" customHeight="false" outlineLevel="0" collapsed="false">
      <c r="A44" s="12"/>
      <c r="B44" s="12"/>
      <c r="C44" s="9" t="s">
        <v>331</v>
      </c>
      <c r="D44" s="10" t="n">
        <v>270</v>
      </c>
      <c r="E44" s="12" t="s">
        <v>451</v>
      </c>
    </row>
    <row r="45" customFormat="false" ht="15" hidden="false" customHeight="false" outlineLevel="0" collapsed="false">
      <c r="A45" s="12"/>
      <c r="B45" s="12"/>
      <c r="C45" s="9" t="s">
        <v>120</v>
      </c>
      <c r="D45" s="10" t="n">
        <v>250</v>
      </c>
      <c r="E45" s="12" t="s">
        <v>451</v>
      </c>
    </row>
    <row r="46" customFormat="false" ht="15" hidden="false" customHeight="false" outlineLevel="0" collapsed="false">
      <c r="A46" s="12"/>
      <c r="B46" s="12"/>
      <c r="C46" s="9" t="s">
        <v>120</v>
      </c>
      <c r="D46" s="10" t="n">
        <v>250</v>
      </c>
      <c r="E46" s="12" t="s">
        <v>451</v>
      </c>
    </row>
    <row r="47" customFormat="false" ht="15" hidden="false" customHeight="false" outlineLevel="0" collapsed="false">
      <c r="A47" s="12"/>
      <c r="B47" s="12"/>
      <c r="C47" s="9" t="s">
        <v>56</v>
      </c>
      <c r="D47" s="10" t="n">
        <v>270</v>
      </c>
      <c r="E47" s="12" t="s">
        <v>451</v>
      </c>
    </row>
    <row r="48" customFormat="false" ht="15" hidden="false" customHeight="false" outlineLevel="0" collapsed="false">
      <c r="A48" s="4" t="s">
        <v>32</v>
      </c>
      <c r="B48" s="4"/>
      <c r="C48" s="13"/>
      <c r="D48" s="14" t="n">
        <f aca="false">SUM(D35:D47)</f>
        <v>4410</v>
      </c>
      <c r="E48" s="17"/>
    </row>
    <row r="49" customFormat="false" ht="15" hidden="false" customHeight="false" outlineLevel="0" collapsed="false">
      <c r="A49" s="12" t="s">
        <v>33</v>
      </c>
      <c r="B49" s="12"/>
      <c r="C49" s="9"/>
      <c r="D49" s="10" t="n">
        <v>33930</v>
      </c>
      <c r="E49" s="12" t="s">
        <v>156</v>
      </c>
    </row>
    <row r="50" customFormat="false" ht="15" hidden="false" customHeight="false" outlineLevel="0" collapsed="false">
      <c r="A50" s="4" t="s">
        <v>35</v>
      </c>
      <c r="B50" s="4"/>
      <c r="C50" s="13"/>
      <c r="D50" s="14" t="n">
        <f aca="false">D49</f>
        <v>33930</v>
      </c>
      <c r="E50" s="4"/>
    </row>
    <row r="51" customFormat="false" ht="15" hidden="false" customHeight="false" outlineLevel="0" collapsed="false">
      <c r="A51" s="12" t="s">
        <v>36</v>
      </c>
      <c r="B51" s="12"/>
      <c r="C51" s="9" t="s">
        <v>14</v>
      </c>
      <c r="D51" s="18" t="n">
        <v>18667</v>
      </c>
      <c r="E51" s="11" t="s">
        <v>385</v>
      </c>
    </row>
    <row r="52" customFormat="false" ht="15" hidden="false" customHeight="false" outlineLevel="0" collapsed="false">
      <c r="A52" s="7"/>
      <c r="B52" s="8"/>
      <c r="C52" s="9" t="s">
        <v>14</v>
      </c>
      <c r="D52" s="10" t="n">
        <v>13187</v>
      </c>
      <c r="E52" s="11" t="s">
        <v>158</v>
      </c>
    </row>
    <row r="53" customFormat="false" ht="15" hidden="false" customHeight="false" outlineLevel="0" collapsed="false">
      <c r="A53" s="4" t="s">
        <v>39</v>
      </c>
      <c r="B53" s="4"/>
      <c r="C53" s="13"/>
      <c r="D53" s="14" t="n">
        <f aca="false">D51+D52</f>
        <v>31854</v>
      </c>
      <c r="E53" s="17"/>
    </row>
    <row r="54" customFormat="false" ht="15" hidden="false" customHeight="false" outlineLevel="0" collapsed="false">
      <c r="A54" s="17" t="s">
        <v>40</v>
      </c>
      <c r="B54" s="17"/>
      <c r="C54" s="17" t="n">
        <v>12</v>
      </c>
      <c r="D54" s="20" t="n">
        <v>467</v>
      </c>
      <c r="E54" s="17"/>
    </row>
    <row r="55" customFormat="false" ht="15" hidden="false" customHeight="false" outlineLevel="0" collapsed="false">
      <c r="A55" s="17" t="s">
        <v>42</v>
      </c>
      <c r="B55" s="17"/>
      <c r="C55" s="17"/>
      <c r="D55" s="21" t="n">
        <f aca="false">D54</f>
        <v>467</v>
      </c>
      <c r="E55" s="17"/>
    </row>
    <row r="56" customFormat="false" ht="15" hidden="false" customHeight="false" outlineLevel="0" collapsed="false">
      <c r="A56" s="68" t="s">
        <v>442</v>
      </c>
      <c r="D56" s="33" t="n">
        <f aca="false">D27+D29+D34+D48+D50+D53+D55</f>
        <v>861150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3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A71" activeCellId="0" sqref="A71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452</v>
      </c>
      <c r="B8" s="2"/>
      <c r="C8" s="2"/>
      <c r="D8" s="57" t="s">
        <v>453</v>
      </c>
      <c r="E8" s="58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 t="s">
        <v>285</v>
      </c>
      <c r="D11" s="22" t="n">
        <v>11067</v>
      </c>
      <c r="E11" s="12" t="s">
        <v>454</v>
      </c>
    </row>
    <row r="12" customFormat="false" ht="15" hidden="false" customHeight="false" outlineLevel="0" collapsed="false">
      <c r="A12" s="23" t="s">
        <v>48</v>
      </c>
      <c r="B12" s="5"/>
      <c r="C12" s="5"/>
      <c r="D12" s="14" t="n">
        <f aca="false">SUM(D11:D11)</f>
        <v>11067</v>
      </c>
      <c r="E12" s="4"/>
    </row>
    <row r="13" customFormat="false" ht="15" hidden="false" customHeight="false" outlineLevel="0" collapsed="false">
      <c r="A13" s="69" t="s">
        <v>455</v>
      </c>
      <c r="B13" s="8"/>
      <c r="C13" s="8"/>
      <c r="D13" s="10"/>
      <c r="E13" s="12"/>
    </row>
    <row r="14" customFormat="false" ht="15" hidden="false" customHeight="false" outlineLevel="0" collapsed="false">
      <c r="A14" s="23" t="s">
        <v>167</v>
      </c>
      <c r="B14" s="8"/>
      <c r="C14" s="8"/>
      <c r="D14" s="14" t="n">
        <f aca="false">D13</f>
        <v>0</v>
      </c>
      <c r="E14" s="12"/>
    </row>
    <row r="15" customFormat="false" ht="15" hidden="false" customHeight="false" outlineLevel="0" collapsed="false">
      <c r="A15" s="7" t="s">
        <v>49</v>
      </c>
      <c r="B15" s="8"/>
      <c r="C15" s="9" t="s">
        <v>285</v>
      </c>
      <c r="D15" s="10" t="n">
        <v>4.01</v>
      </c>
      <c r="E15" s="12" t="s">
        <v>456</v>
      </c>
    </row>
    <row r="16" customFormat="false" ht="15" hidden="false" customHeight="false" outlineLevel="0" collapsed="false">
      <c r="A16" s="7"/>
      <c r="B16" s="8"/>
      <c r="C16" s="9" t="s">
        <v>216</v>
      </c>
      <c r="D16" s="10" t="n">
        <v>15024.01</v>
      </c>
      <c r="E16" s="12" t="s">
        <v>457</v>
      </c>
    </row>
    <row r="17" customFormat="false" ht="15" hidden="false" customHeight="false" outlineLevel="0" collapsed="false">
      <c r="A17" s="23" t="s">
        <v>53</v>
      </c>
      <c r="B17" s="5"/>
      <c r="C17" s="24"/>
      <c r="D17" s="14" t="n">
        <f aca="false">SUM(D15:D16)</f>
        <v>15028.02</v>
      </c>
      <c r="E17" s="4"/>
    </row>
    <row r="18" customFormat="false" ht="15" hidden="false" customHeight="false" outlineLevel="0" collapsed="false">
      <c r="A18" s="7" t="s">
        <v>54</v>
      </c>
      <c r="B18" s="8"/>
      <c r="C18" s="9" t="s">
        <v>221</v>
      </c>
      <c r="D18" s="10" t="n">
        <v>1096.11</v>
      </c>
      <c r="E18" s="12" t="s">
        <v>458</v>
      </c>
    </row>
    <row r="19" customFormat="false" ht="15" hidden="false" customHeight="false" outlineLevel="0" collapsed="false">
      <c r="A19" s="7"/>
      <c r="B19" s="8"/>
      <c r="C19" s="9" t="s">
        <v>257</v>
      </c>
      <c r="D19" s="10" t="n">
        <v>999.68</v>
      </c>
      <c r="E19" s="12" t="s">
        <v>459</v>
      </c>
    </row>
    <row r="20" customFormat="false" ht="15" hidden="false" customHeight="false" outlineLevel="0" collapsed="false">
      <c r="A20" s="23" t="s">
        <v>57</v>
      </c>
      <c r="B20" s="5"/>
      <c r="C20" s="24"/>
      <c r="D20" s="14" t="n">
        <f aca="false">SUM(D18:D19)</f>
        <v>2095.79</v>
      </c>
      <c r="E20" s="4"/>
    </row>
    <row r="21" customFormat="false" ht="15" hidden="false" customHeight="false" outlineLevel="0" collapsed="false">
      <c r="A21" s="7" t="s">
        <v>58</v>
      </c>
      <c r="B21" s="12"/>
      <c r="C21" s="9" t="s">
        <v>221</v>
      </c>
      <c r="D21" s="10" t="n">
        <v>10480.51</v>
      </c>
      <c r="E21" s="12" t="s">
        <v>393</v>
      </c>
    </row>
    <row r="22" customFormat="false" ht="15" hidden="false" customHeight="false" outlineLevel="0" collapsed="false">
      <c r="A22" s="7"/>
      <c r="B22" s="12"/>
      <c r="C22" s="9"/>
      <c r="D22" s="10"/>
      <c r="E22" s="12"/>
    </row>
    <row r="23" customFormat="false" ht="15" hidden="false" customHeight="false" outlineLevel="0" collapsed="false">
      <c r="A23" s="23" t="s">
        <v>60</v>
      </c>
      <c r="B23" s="4"/>
      <c r="C23" s="25"/>
      <c r="D23" s="14" t="n">
        <f aca="false">D21+D22</f>
        <v>10480.51</v>
      </c>
      <c r="E23" s="4"/>
    </row>
    <row r="24" customFormat="false" ht="15" hidden="false" customHeight="false" outlineLevel="0" collapsed="false">
      <c r="A24" s="7" t="s">
        <v>61</v>
      </c>
      <c r="B24" s="12"/>
      <c r="C24" s="9" t="s">
        <v>98</v>
      </c>
      <c r="D24" s="10" t="n">
        <v>997.95</v>
      </c>
      <c r="E24" s="12" t="s">
        <v>460</v>
      </c>
    </row>
    <row r="25" customFormat="false" ht="15" hidden="false" customHeight="false" outlineLevel="0" collapsed="false">
      <c r="A25" s="7"/>
      <c r="B25" s="12"/>
      <c r="C25" s="9" t="s">
        <v>230</v>
      </c>
      <c r="D25" s="10" t="n">
        <v>90</v>
      </c>
      <c r="E25" s="12" t="s">
        <v>461</v>
      </c>
    </row>
    <row r="26" customFormat="false" ht="15" hidden="false" customHeight="false" outlineLevel="0" collapsed="false">
      <c r="A26" s="7"/>
      <c r="B26" s="12"/>
      <c r="C26" s="9" t="s">
        <v>285</v>
      </c>
      <c r="D26" s="10" t="n">
        <v>561.96</v>
      </c>
      <c r="E26" s="12" t="s">
        <v>462</v>
      </c>
    </row>
    <row r="27" customFormat="false" ht="15" hidden="false" customHeight="false" outlineLevel="0" collapsed="false">
      <c r="A27" s="23" t="s">
        <v>63</v>
      </c>
      <c r="B27" s="4"/>
      <c r="C27" s="25"/>
      <c r="D27" s="14" t="n">
        <f aca="false">SUM(D24:D26)</f>
        <v>1649.91</v>
      </c>
      <c r="E27" s="4"/>
    </row>
    <row r="28" customFormat="false" ht="15" hidden="false" customHeight="false" outlineLevel="0" collapsed="false">
      <c r="A28" s="70" t="s">
        <v>463</v>
      </c>
      <c r="B28" s="12"/>
      <c r="C28" s="44"/>
      <c r="D28" s="10"/>
      <c r="E28" s="12"/>
    </row>
    <row r="29" customFormat="false" ht="15" hidden="false" customHeight="false" outlineLevel="0" collapsed="false">
      <c r="A29" s="23" t="s">
        <v>464</v>
      </c>
      <c r="B29" s="4"/>
      <c r="C29" s="25"/>
      <c r="D29" s="14" t="n">
        <f aca="false">D28</f>
        <v>0</v>
      </c>
      <c r="E29" s="4"/>
    </row>
    <row r="30" customFormat="false" ht="15" hidden="false" customHeight="false" outlineLevel="0" collapsed="false">
      <c r="A30" s="7" t="s">
        <v>64</v>
      </c>
      <c r="B30" s="12"/>
      <c r="C30" s="9" t="s">
        <v>297</v>
      </c>
      <c r="D30" s="26" t="n">
        <v>20.83</v>
      </c>
      <c r="E30" s="12" t="s">
        <v>465</v>
      </c>
    </row>
    <row r="31" customFormat="false" ht="15" hidden="false" customHeight="false" outlineLevel="0" collapsed="false">
      <c r="A31" s="7"/>
      <c r="B31" s="12"/>
      <c r="C31" s="9" t="s">
        <v>396</v>
      </c>
      <c r="D31" s="26" t="n">
        <v>585.8</v>
      </c>
      <c r="E31" s="12" t="s">
        <v>466</v>
      </c>
    </row>
    <row r="32" customFormat="false" ht="15" hidden="false" customHeight="false" outlineLevel="0" collapsed="false">
      <c r="A32" s="7"/>
      <c r="B32" s="12"/>
      <c r="C32" s="9" t="s">
        <v>396</v>
      </c>
      <c r="D32" s="26" t="n">
        <v>45.23</v>
      </c>
      <c r="E32" s="12" t="s">
        <v>467</v>
      </c>
    </row>
    <row r="33" customFormat="false" ht="15" hidden="false" customHeight="false" outlineLevel="0" collapsed="false">
      <c r="A33" s="7"/>
      <c r="B33" s="12"/>
      <c r="C33" s="9" t="s">
        <v>230</v>
      </c>
      <c r="D33" s="26" t="n">
        <v>20.83</v>
      </c>
      <c r="E33" s="12" t="s">
        <v>465</v>
      </c>
    </row>
    <row r="34" customFormat="false" ht="15" hidden="false" customHeight="false" outlineLevel="0" collapsed="false">
      <c r="A34" s="7"/>
      <c r="B34" s="12"/>
      <c r="C34" s="9" t="s">
        <v>285</v>
      </c>
      <c r="D34" s="26" t="n">
        <v>1688.68</v>
      </c>
      <c r="E34" s="12" t="s">
        <v>468</v>
      </c>
    </row>
    <row r="35" customFormat="false" ht="15" hidden="false" customHeight="false" outlineLevel="0" collapsed="false">
      <c r="A35" s="7"/>
      <c r="B35" s="12"/>
      <c r="C35" s="9" t="s">
        <v>285</v>
      </c>
      <c r="D35" s="26" t="n">
        <v>3905.73</v>
      </c>
      <c r="E35" s="12" t="s">
        <v>469</v>
      </c>
    </row>
    <row r="36" customFormat="false" ht="15" hidden="false" customHeight="false" outlineLevel="0" collapsed="false">
      <c r="A36" s="7"/>
      <c r="B36" s="12"/>
      <c r="C36" s="9" t="s">
        <v>285</v>
      </c>
      <c r="D36" s="26" t="n">
        <v>1881.58</v>
      </c>
      <c r="E36" s="12" t="s">
        <v>470</v>
      </c>
    </row>
    <row r="37" customFormat="false" ht="15" hidden="false" customHeight="false" outlineLevel="0" collapsed="false">
      <c r="A37" s="4" t="s">
        <v>71</v>
      </c>
      <c r="B37" s="4"/>
      <c r="C37" s="13"/>
      <c r="D37" s="14" t="n">
        <f aca="false">SUM(D30:D36)</f>
        <v>8148.68</v>
      </c>
      <c r="E37" s="12"/>
    </row>
    <row r="38" customFormat="false" ht="15" hidden="false" customHeight="false" outlineLevel="0" collapsed="false">
      <c r="A38" s="12" t="s">
        <v>72</v>
      </c>
      <c r="B38" s="12"/>
      <c r="C38" s="9" t="s">
        <v>396</v>
      </c>
      <c r="D38" s="10" t="n">
        <v>665.27</v>
      </c>
      <c r="E38" s="12" t="s">
        <v>471</v>
      </c>
    </row>
    <row r="39" customFormat="false" ht="15" hidden="false" customHeight="false" outlineLevel="0" collapsed="false">
      <c r="A39" s="12"/>
      <c r="B39" s="12"/>
      <c r="C39" s="9" t="s">
        <v>221</v>
      </c>
      <c r="D39" s="10" t="n">
        <v>221.36</v>
      </c>
      <c r="E39" s="12" t="s">
        <v>472</v>
      </c>
    </row>
    <row r="40" customFormat="false" ht="15" hidden="false" customHeight="false" outlineLevel="0" collapsed="false">
      <c r="A40" s="12"/>
      <c r="B40" s="12"/>
      <c r="C40" s="9" t="s">
        <v>221</v>
      </c>
      <c r="D40" s="10" t="n">
        <v>7173.37</v>
      </c>
      <c r="E40" s="12" t="s">
        <v>473</v>
      </c>
    </row>
    <row r="41" customFormat="false" ht="15" hidden="false" customHeight="false" outlineLevel="0" collapsed="false">
      <c r="A41" s="12"/>
      <c r="B41" s="12"/>
      <c r="C41" s="9" t="s">
        <v>216</v>
      </c>
      <c r="D41" s="10" t="n">
        <v>100</v>
      </c>
      <c r="E41" s="12" t="s">
        <v>474</v>
      </c>
    </row>
    <row r="42" customFormat="false" ht="15" hidden="false" customHeight="false" outlineLevel="0" collapsed="false">
      <c r="A42" s="12"/>
      <c r="B42" s="12"/>
      <c r="C42" s="9" t="s">
        <v>216</v>
      </c>
      <c r="D42" s="10" t="n">
        <v>150</v>
      </c>
      <c r="E42" s="12" t="s">
        <v>475</v>
      </c>
    </row>
    <row r="43" customFormat="false" ht="15" hidden="false" customHeight="false" outlineLevel="0" collapsed="false">
      <c r="A43" s="12"/>
      <c r="B43" s="12"/>
      <c r="C43" s="9" t="s">
        <v>257</v>
      </c>
      <c r="D43" s="10" t="n">
        <v>3493.55</v>
      </c>
      <c r="E43" s="12" t="s">
        <v>472</v>
      </c>
    </row>
    <row r="44" customFormat="false" ht="15" hidden="false" customHeight="false" outlineLevel="0" collapsed="false">
      <c r="A44" s="4" t="s">
        <v>78</v>
      </c>
      <c r="B44" s="4"/>
      <c r="C44" s="13"/>
      <c r="D44" s="14" t="n">
        <f aca="false">SUM(D38:D43)</f>
        <v>11803.55</v>
      </c>
      <c r="E44" s="4"/>
    </row>
    <row r="45" customFormat="false" ht="15" hidden="false" customHeight="false" outlineLevel="0" collapsed="false">
      <c r="A45" s="12" t="s">
        <v>79</v>
      </c>
      <c r="B45" s="4"/>
      <c r="C45" s="9" t="s">
        <v>181</v>
      </c>
      <c r="D45" s="10" t="n">
        <v>5</v>
      </c>
      <c r="E45" s="12" t="s">
        <v>476</v>
      </c>
    </row>
    <row r="46" customFormat="false" ht="15" hidden="false" customHeight="false" outlineLevel="0" collapsed="false">
      <c r="A46" s="12"/>
      <c r="B46" s="4"/>
      <c r="C46" s="9" t="s">
        <v>181</v>
      </c>
      <c r="D46" s="10" t="n">
        <v>84</v>
      </c>
      <c r="E46" s="12" t="s">
        <v>476</v>
      </c>
    </row>
    <row r="47" customFormat="false" ht="15" hidden="false" customHeight="false" outlineLevel="0" collapsed="false">
      <c r="A47" s="12"/>
      <c r="B47" s="4"/>
      <c r="C47" s="9" t="s">
        <v>396</v>
      </c>
      <c r="D47" s="10" t="n">
        <v>5593</v>
      </c>
      <c r="E47" s="12" t="s">
        <v>416</v>
      </c>
    </row>
    <row r="48" customFormat="false" ht="15" hidden="false" customHeight="false" outlineLevel="0" collapsed="false">
      <c r="A48" s="12"/>
      <c r="B48" s="4"/>
      <c r="C48" s="9" t="s">
        <v>396</v>
      </c>
      <c r="D48" s="10" t="n">
        <v>410.24</v>
      </c>
      <c r="E48" s="12" t="s">
        <v>477</v>
      </c>
    </row>
    <row r="49" customFormat="false" ht="15" hidden="false" customHeight="false" outlineLevel="0" collapsed="false">
      <c r="A49" s="12"/>
      <c r="B49" s="4"/>
      <c r="C49" s="9" t="s">
        <v>396</v>
      </c>
      <c r="D49" s="10" t="n">
        <v>13569.92</v>
      </c>
      <c r="E49" s="12" t="s">
        <v>422</v>
      </c>
    </row>
    <row r="50" customFormat="false" ht="15" hidden="false" customHeight="false" outlineLevel="0" collapsed="false">
      <c r="A50" s="12"/>
      <c r="B50" s="4"/>
      <c r="C50" s="9" t="s">
        <v>396</v>
      </c>
      <c r="D50" s="10" t="n">
        <v>17.65</v>
      </c>
      <c r="E50" s="12" t="s">
        <v>478</v>
      </c>
    </row>
    <row r="51" customFormat="false" ht="15" hidden="false" customHeight="false" outlineLevel="0" collapsed="false">
      <c r="A51" s="12"/>
      <c r="B51" s="4"/>
      <c r="C51" s="9" t="s">
        <v>396</v>
      </c>
      <c r="D51" s="10" t="n">
        <v>7.62</v>
      </c>
      <c r="E51" s="12" t="s">
        <v>479</v>
      </c>
    </row>
    <row r="52" customFormat="false" ht="15" hidden="false" customHeight="false" outlineLevel="0" collapsed="false">
      <c r="A52" s="12"/>
      <c r="B52" s="4"/>
      <c r="C52" s="9" t="s">
        <v>396</v>
      </c>
      <c r="D52" s="10" t="n">
        <v>84.16</v>
      </c>
      <c r="E52" s="12" t="s">
        <v>479</v>
      </c>
    </row>
    <row r="53" customFormat="false" ht="15" hidden="false" customHeight="false" outlineLevel="0" collapsed="false">
      <c r="A53" s="12"/>
      <c r="B53" s="4"/>
      <c r="C53" s="9" t="s">
        <v>396</v>
      </c>
      <c r="D53" s="10" t="n">
        <v>2.3</v>
      </c>
      <c r="E53" s="12" t="s">
        <v>479</v>
      </c>
    </row>
    <row r="54" customFormat="false" ht="15" hidden="false" customHeight="false" outlineLevel="0" collapsed="false">
      <c r="A54" s="12"/>
      <c r="B54" s="4"/>
      <c r="C54" s="9" t="s">
        <v>396</v>
      </c>
      <c r="D54" s="10" t="n">
        <v>87.85</v>
      </c>
      <c r="E54" s="12" t="s">
        <v>479</v>
      </c>
    </row>
    <row r="55" customFormat="false" ht="15" hidden="false" customHeight="false" outlineLevel="0" collapsed="false">
      <c r="A55" s="12"/>
      <c r="B55" s="4"/>
      <c r="C55" s="9" t="s">
        <v>396</v>
      </c>
      <c r="D55" s="10" t="n">
        <v>22.61</v>
      </c>
      <c r="E55" s="12" t="s">
        <v>479</v>
      </c>
    </row>
    <row r="56" customFormat="false" ht="15" hidden="false" customHeight="false" outlineLevel="0" collapsed="false">
      <c r="A56" s="12"/>
      <c r="B56" s="4"/>
      <c r="C56" s="9" t="s">
        <v>396</v>
      </c>
      <c r="D56" s="10" t="n">
        <v>60.43</v>
      </c>
      <c r="E56" s="12" t="s">
        <v>479</v>
      </c>
    </row>
    <row r="57" customFormat="false" ht="15" hidden="false" customHeight="false" outlineLevel="0" collapsed="false">
      <c r="A57" s="12"/>
      <c r="B57" s="4"/>
      <c r="C57" s="9" t="s">
        <v>396</v>
      </c>
      <c r="D57" s="10" t="n">
        <v>3.14</v>
      </c>
      <c r="E57" s="12" t="s">
        <v>479</v>
      </c>
    </row>
    <row r="58" customFormat="false" ht="15" hidden="false" customHeight="false" outlineLevel="0" collapsed="false">
      <c r="A58" s="12"/>
      <c r="B58" s="4"/>
      <c r="C58" s="9" t="s">
        <v>396</v>
      </c>
      <c r="D58" s="10" t="n">
        <v>133.67</v>
      </c>
      <c r="E58" s="12" t="s">
        <v>479</v>
      </c>
    </row>
    <row r="59" customFormat="false" ht="15" hidden="false" customHeight="false" outlineLevel="0" collapsed="false">
      <c r="A59" s="12"/>
      <c r="B59" s="4"/>
      <c r="C59" s="9" t="s">
        <v>396</v>
      </c>
      <c r="D59" s="10" t="n">
        <v>120</v>
      </c>
      <c r="E59" s="12" t="s">
        <v>480</v>
      </c>
    </row>
    <row r="60" customFormat="false" ht="15" hidden="false" customHeight="false" outlineLevel="0" collapsed="false">
      <c r="A60" s="12"/>
      <c r="B60" s="4"/>
      <c r="C60" s="9" t="s">
        <v>396</v>
      </c>
      <c r="D60" s="10" t="n">
        <v>13328</v>
      </c>
      <c r="E60" s="12" t="s">
        <v>481</v>
      </c>
    </row>
    <row r="61" customFormat="false" ht="15" hidden="false" customHeight="false" outlineLevel="0" collapsed="false">
      <c r="A61" s="12"/>
      <c r="B61" s="4"/>
      <c r="C61" s="9" t="s">
        <v>216</v>
      </c>
      <c r="D61" s="10" t="n">
        <v>5</v>
      </c>
      <c r="E61" s="12" t="s">
        <v>476</v>
      </c>
    </row>
    <row r="62" customFormat="false" ht="15" hidden="false" customHeight="false" outlineLevel="0" collapsed="false">
      <c r="A62" s="12"/>
      <c r="B62" s="4"/>
      <c r="C62" s="9" t="s">
        <v>216</v>
      </c>
      <c r="D62" s="10" t="n">
        <v>60</v>
      </c>
      <c r="E62" s="12" t="s">
        <v>476</v>
      </c>
    </row>
    <row r="63" customFormat="false" ht="15" hidden="false" customHeight="false" outlineLevel="0" collapsed="false">
      <c r="A63" s="17"/>
      <c r="B63" s="12"/>
      <c r="C63" s="9" t="s">
        <v>216</v>
      </c>
      <c r="D63" s="10" t="n">
        <v>120</v>
      </c>
      <c r="E63" s="12" t="s">
        <v>480</v>
      </c>
    </row>
    <row r="64" customFormat="false" ht="15" hidden="false" customHeight="false" outlineLevel="0" collapsed="false">
      <c r="A64" s="12"/>
      <c r="B64" s="12"/>
      <c r="C64" s="9" t="s">
        <v>143</v>
      </c>
      <c r="D64" s="10" t="n">
        <v>791.44</v>
      </c>
      <c r="E64" s="12" t="s">
        <v>482</v>
      </c>
    </row>
    <row r="65" customFormat="false" ht="15" hidden="false" customHeight="false" outlineLevel="0" collapsed="false">
      <c r="A65" s="12"/>
      <c r="B65" s="12"/>
      <c r="C65" s="9" t="s">
        <v>319</v>
      </c>
      <c r="D65" s="10" t="n">
        <v>3774.66</v>
      </c>
      <c r="E65" s="12" t="s">
        <v>483</v>
      </c>
    </row>
    <row r="66" customFormat="false" ht="15" hidden="false" customHeight="false" outlineLevel="0" collapsed="false">
      <c r="A66" s="12"/>
      <c r="B66" s="12"/>
      <c r="C66" s="9" t="s">
        <v>257</v>
      </c>
      <c r="D66" s="10" t="n">
        <v>7.04</v>
      </c>
      <c r="E66" s="12" t="s">
        <v>484</v>
      </c>
    </row>
    <row r="67" customFormat="false" ht="15" hidden="false" customHeight="false" outlineLevel="0" collapsed="false">
      <c r="A67" s="12"/>
      <c r="B67" s="12"/>
      <c r="C67" s="9" t="s">
        <v>257</v>
      </c>
      <c r="D67" s="10" t="n">
        <v>8.9</v>
      </c>
      <c r="E67" s="12" t="s">
        <v>485</v>
      </c>
    </row>
    <row r="68" customFormat="false" ht="15" hidden="false" customHeight="false" outlineLevel="0" collapsed="false">
      <c r="A68" s="12"/>
      <c r="B68" s="12"/>
      <c r="C68" s="9" t="s">
        <v>257</v>
      </c>
      <c r="D68" s="10" t="n">
        <v>3.71</v>
      </c>
      <c r="E68" s="12" t="s">
        <v>485</v>
      </c>
    </row>
    <row r="69" customFormat="false" ht="15" hidden="false" customHeight="false" outlineLevel="0" collapsed="false">
      <c r="A69" s="4" t="s">
        <v>95</v>
      </c>
      <c r="B69" s="4"/>
      <c r="C69" s="13"/>
      <c r="D69" s="14" t="n">
        <f aca="false">SUM(D45:D68)</f>
        <v>38300.34</v>
      </c>
      <c r="E69" s="17"/>
    </row>
    <row r="70" customFormat="false" ht="15" hidden="false" customHeight="false" outlineLevel="0" collapsed="false">
      <c r="A70" s="4"/>
      <c r="B70" s="4"/>
      <c r="C70" s="13"/>
      <c r="D70" s="14"/>
      <c r="E70" s="17"/>
    </row>
    <row r="71" customFormat="false" ht="15" hidden="false" customHeight="false" outlineLevel="0" collapsed="false">
      <c r="A71" s="43" t="s">
        <v>201</v>
      </c>
      <c r="B71" s="4"/>
      <c r="C71" s="52" t="s">
        <v>396</v>
      </c>
      <c r="D71" s="53" t="n">
        <v>7472</v>
      </c>
      <c r="E71" s="17" t="s">
        <v>283</v>
      </c>
    </row>
    <row r="72" customFormat="false" ht="15" hidden="false" customHeight="false" outlineLevel="0" collapsed="false">
      <c r="A72" s="43"/>
      <c r="B72" s="4"/>
      <c r="C72" s="52" t="s">
        <v>216</v>
      </c>
      <c r="D72" s="53" t="n">
        <v>12780</v>
      </c>
      <c r="E72" s="17" t="s">
        <v>283</v>
      </c>
    </row>
    <row r="73" customFormat="false" ht="15" hidden="false" customHeight="false" outlineLevel="0" collapsed="false">
      <c r="A73" s="4" t="s">
        <v>203</v>
      </c>
      <c r="B73" s="4"/>
      <c r="C73" s="13"/>
      <c r="D73" s="14" t="n">
        <f aca="false">SUM(D71:D72)</f>
        <v>20252</v>
      </c>
      <c r="E73" s="17"/>
    </row>
    <row r="74" customFormat="false" ht="15" hidden="false" customHeight="false" outlineLevel="0" collapsed="false">
      <c r="A74" s="60" t="s">
        <v>204</v>
      </c>
      <c r="B74" s="12"/>
      <c r="C74" s="9" t="s">
        <v>221</v>
      </c>
      <c r="D74" s="10" t="n">
        <v>89</v>
      </c>
      <c r="E74" s="17" t="s">
        <v>486</v>
      </c>
    </row>
    <row r="75" customFormat="false" ht="15" hidden="false" customHeight="false" outlineLevel="0" collapsed="false">
      <c r="A75" s="4" t="s">
        <v>210</v>
      </c>
      <c r="B75" s="4"/>
      <c r="C75" s="13"/>
      <c r="D75" s="14" t="n">
        <f aca="false">SUM(D74:D74)</f>
        <v>89</v>
      </c>
      <c r="E75" s="17"/>
    </row>
    <row r="76" customFormat="false" ht="15" hidden="false" customHeight="false" outlineLevel="0" collapsed="false">
      <c r="A76" s="12" t="s">
        <v>96</v>
      </c>
      <c r="B76" s="12"/>
      <c r="C76" s="9" t="s">
        <v>145</v>
      </c>
      <c r="D76" s="10" t="n">
        <v>702.44</v>
      </c>
      <c r="E76" s="12" t="s">
        <v>284</v>
      </c>
    </row>
    <row r="77" customFormat="false" ht="15" hidden="false" customHeight="false" outlineLevel="0" collapsed="false">
      <c r="A77" s="12"/>
      <c r="B77" s="12"/>
      <c r="C77" s="9" t="s">
        <v>297</v>
      </c>
      <c r="D77" s="10" t="n">
        <v>466.59</v>
      </c>
      <c r="E77" s="12" t="s">
        <v>284</v>
      </c>
    </row>
    <row r="78" customFormat="false" ht="15" hidden="false" customHeight="false" outlineLevel="0" collapsed="false">
      <c r="A78" s="12"/>
      <c r="B78" s="12"/>
      <c r="C78" s="9" t="s">
        <v>297</v>
      </c>
      <c r="D78" s="10" t="n">
        <v>422.58</v>
      </c>
      <c r="E78" s="12" t="s">
        <v>284</v>
      </c>
    </row>
    <row r="79" customFormat="false" ht="15" hidden="false" customHeight="false" outlineLevel="0" collapsed="false">
      <c r="A79" s="12"/>
      <c r="B79" s="12"/>
      <c r="C79" s="9" t="s">
        <v>297</v>
      </c>
      <c r="D79" s="10" t="n">
        <v>231.29</v>
      </c>
      <c r="E79" s="12" t="s">
        <v>284</v>
      </c>
    </row>
    <row r="80" customFormat="false" ht="15" hidden="false" customHeight="false" outlineLevel="0" collapsed="false">
      <c r="A80" s="12"/>
      <c r="B80" s="12"/>
      <c r="C80" s="9" t="s">
        <v>297</v>
      </c>
      <c r="D80" s="10" t="n">
        <v>215.18</v>
      </c>
      <c r="E80" s="12" t="s">
        <v>284</v>
      </c>
    </row>
    <row r="81" customFormat="false" ht="15" hidden="false" customHeight="false" outlineLevel="0" collapsed="false">
      <c r="A81" s="12"/>
      <c r="B81" s="12"/>
      <c r="C81" s="9" t="s">
        <v>98</v>
      </c>
      <c r="D81" s="10" t="n">
        <v>352.79</v>
      </c>
      <c r="E81" s="12" t="s">
        <v>284</v>
      </c>
    </row>
    <row r="82" customFormat="false" ht="15" hidden="false" customHeight="false" outlineLevel="0" collapsed="false">
      <c r="A82" s="12"/>
      <c r="B82" s="12"/>
      <c r="C82" s="9" t="s">
        <v>98</v>
      </c>
      <c r="D82" s="10" t="n">
        <v>38</v>
      </c>
      <c r="E82" s="12" t="s">
        <v>284</v>
      </c>
    </row>
    <row r="83" customFormat="false" ht="15" hidden="false" customHeight="false" outlineLevel="0" collapsed="false">
      <c r="A83" s="12"/>
      <c r="B83" s="12"/>
      <c r="C83" s="9" t="s">
        <v>98</v>
      </c>
      <c r="D83" s="10" t="n">
        <v>531.57</v>
      </c>
      <c r="E83" s="12" t="s">
        <v>284</v>
      </c>
    </row>
    <row r="84" customFormat="false" ht="15" hidden="false" customHeight="false" outlineLevel="0" collapsed="false">
      <c r="A84" s="12"/>
      <c r="B84" s="12"/>
      <c r="C84" s="9" t="s">
        <v>98</v>
      </c>
      <c r="D84" s="10" t="n">
        <v>459.64</v>
      </c>
      <c r="E84" s="12" t="s">
        <v>284</v>
      </c>
    </row>
    <row r="85" customFormat="false" ht="15" hidden="false" customHeight="false" outlineLevel="0" collapsed="false">
      <c r="A85" s="12"/>
      <c r="B85" s="12"/>
      <c r="C85" s="9" t="s">
        <v>98</v>
      </c>
      <c r="D85" s="10" t="n">
        <v>754.64</v>
      </c>
      <c r="E85" s="12" t="s">
        <v>284</v>
      </c>
    </row>
    <row r="86" customFormat="false" ht="15" hidden="false" customHeight="false" outlineLevel="0" collapsed="false">
      <c r="A86" s="12"/>
      <c r="B86" s="12"/>
      <c r="C86" s="9" t="s">
        <v>285</v>
      </c>
      <c r="D86" s="10" t="n">
        <v>507.4</v>
      </c>
      <c r="E86" s="12" t="s">
        <v>284</v>
      </c>
    </row>
    <row r="87" customFormat="false" ht="15" hidden="false" customHeight="false" outlineLevel="0" collapsed="false">
      <c r="A87" s="12"/>
      <c r="B87" s="12"/>
      <c r="C87" s="9" t="s">
        <v>285</v>
      </c>
      <c r="D87" s="10" t="n">
        <v>1903.4</v>
      </c>
      <c r="E87" s="12" t="s">
        <v>284</v>
      </c>
    </row>
    <row r="88" customFormat="false" ht="15" hidden="false" customHeight="false" outlineLevel="0" collapsed="false">
      <c r="A88" s="12"/>
      <c r="B88" s="12"/>
      <c r="C88" s="9" t="s">
        <v>161</v>
      </c>
      <c r="D88" s="10" t="n">
        <v>116.6</v>
      </c>
      <c r="E88" s="12" t="s">
        <v>284</v>
      </c>
    </row>
    <row r="89" customFormat="false" ht="15" hidden="false" customHeight="false" outlineLevel="0" collapsed="false">
      <c r="A89" s="12"/>
      <c r="B89" s="12"/>
      <c r="C89" s="9" t="s">
        <v>161</v>
      </c>
      <c r="D89" s="10" t="n">
        <v>80</v>
      </c>
      <c r="E89" s="12" t="s">
        <v>487</v>
      </c>
    </row>
    <row r="90" customFormat="false" ht="15" hidden="false" customHeight="false" outlineLevel="0" collapsed="false">
      <c r="A90" s="12"/>
      <c r="B90" s="12"/>
      <c r="C90" s="9" t="s">
        <v>51</v>
      </c>
      <c r="D90" s="10" t="n">
        <v>930.71</v>
      </c>
      <c r="E90" s="12" t="s">
        <v>284</v>
      </c>
    </row>
    <row r="91" customFormat="false" ht="15" hidden="false" customHeight="false" outlineLevel="0" collapsed="false">
      <c r="A91" s="12"/>
      <c r="B91" s="12"/>
      <c r="C91" s="9" t="s">
        <v>107</v>
      </c>
      <c r="D91" s="10" t="n">
        <v>1004.58</v>
      </c>
      <c r="E91" s="12" t="s">
        <v>284</v>
      </c>
    </row>
    <row r="92" customFormat="false" ht="15" hidden="false" customHeight="false" outlineLevel="0" collapsed="false">
      <c r="A92" s="12"/>
      <c r="B92" s="12"/>
      <c r="C92" s="9" t="s">
        <v>221</v>
      </c>
      <c r="D92" s="10" t="n">
        <v>140</v>
      </c>
      <c r="E92" s="12" t="s">
        <v>488</v>
      </c>
    </row>
    <row r="93" customFormat="false" ht="15" hidden="false" customHeight="false" outlineLevel="0" collapsed="false">
      <c r="A93" s="12"/>
      <c r="B93" s="12"/>
      <c r="C93" s="9" t="s">
        <v>216</v>
      </c>
      <c r="D93" s="10" t="n">
        <v>376.73</v>
      </c>
      <c r="E93" s="12" t="s">
        <v>284</v>
      </c>
    </row>
    <row r="94" customFormat="false" ht="15" hidden="false" customHeight="false" outlineLevel="0" collapsed="false">
      <c r="A94" s="12"/>
      <c r="B94" s="12"/>
      <c r="C94" s="9" t="s">
        <v>143</v>
      </c>
      <c r="D94" s="10" t="n">
        <v>22</v>
      </c>
      <c r="E94" s="12" t="s">
        <v>284</v>
      </c>
    </row>
    <row r="95" customFormat="false" ht="15" hidden="false" customHeight="false" outlineLevel="0" collapsed="false">
      <c r="A95" s="12"/>
      <c r="B95" s="12"/>
      <c r="C95" s="9" t="s">
        <v>149</v>
      </c>
      <c r="D95" s="10" t="n">
        <v>262.2</v>
      </c>
      <c r="E95" s="12" t="s">
        <v>284</v>
      </c>
    </row>
    <row r="96" customFormat="false" ht="15" hidden="false" customHeight="false" outlineLevel="0" collapsed="false">
      <c r="A96" s="4" t="s">
        <v>100</v>
      </c>
      <c r="B96" s="4"/>
      <c r="C96" s="13"/>
      <c r="D96" s="14" t="n">
        <f aca="false">SUM(D76:D95)</f>
        <v>9518.34</v>
      </c>
      <c r="E96" s="4"/>
    </row>
    <row r="97" customFormat="false" ht="15" hidden="false" customHeight="false" outlineLevel="0" collapsed="false">
      <c r="A97" s="11" t="n">
        <v>20.12</v>
      </c>
      <c r="B97" s="12"/>
      <c r="C97" s="9" t="s">
        <v>149</v>
      </c>
      <c r="D97" s="10" t="n">
        <v>5000</v>
      </c>
      <c r="E97" s="12" t="s">
        <v>489</v>
      </c>
    </row>
    <row r="98" customFormat="false" ht="15" hidden="false" customHeight="false" outlineLevel="0" collapsed="false">
      <c r="A98" s="11"/>
      <c r="B98" s="12"/>
      <c r="C98" s="9" t="s">
        <v>149</v>
      </c>
      <c r="D98" s="10" t="n">
        <v>2000</v>
      </c>
      <c r="E98" s="12" t="s">
        <v>489</v>
      </c>
    </row>
    <row r="99" customFormat="false" ht="15" hidden="false" customHeight="false" outlineLevel="0" collapsed="false">
      <c r="A99" s="28" t="s">
        <v>102</v>
      </c>
      <c r="B99" s="4"/>
      <c r="C99" s="13"/>
      <c r="D99" s="14" t="n">
        <f aca="false">SUM(D97:D98)</f>
        <v>7000</v>
      </c>
      <c r="E99" s="4"/>
    </row>
    <row r="100" customFormat="false" ht="15" hidden="false" customHeight="false" outlineLevel="0" collapsed="false">
      <c r="A100" s="12" t="s">
        <v>103</v>
      </c>
      <c r="B100" s="12"/>
      <c r="C100" s="9" t="s">
        <v>257</v>
      </c>
      <c r="D100" s="10" t="n">
        <v>150</v>
      </c>
      <c r="E100" s="12" t="s">
        <v>212</v>
      </c>
    </row>
    <row r="101" customFormat="false" ht="15" hidden="false" customHeight="false" outlineLevel="0" collapsed="false">
      <c r="A101" s="4" t="s">
        <v>105</v>
      </c>
      <c r="B101" s="4"/>
      <c r="C101" s="13"/>
      <c r="D101" s="14" t="n">
        <f aca="false">SUM(D100)</f>
        <v>150</v>
      </c>
      <c r="E101" s="4"/>
    </row>
    <row r="102" customFormat="false" ht="15" hidden="false" customHeight="false" outlineLevel="0" collapsed="false">
      <c r="A102" s="11" t="n">
        <v>20.25</v>
      </c>
      <c r="B102" s="12"/>
      <c r="C102" s="9" t="s">
        <v>145</v>
      </c>
      <c r="D102" s="10" t="n">
        <v>1507.5</v>
      </c>
      <c r="E102" s="12" t="s">
        <v>425</v>
      </c>
    </row>
    <row r="103" customFormat="false" ht="15" hidden="false" customHeight="false" outlineLevel="0" collapsed="false">
      <c r="A103" s="11"/>
      <c r="B103" s="12"/>
      <c r="C103" s="9" t="s">
        <v>98</v>
      </c>
      <c r="D103" s="10" t="n">
        <v>25420.52</v>
      </c>
      <c r="E103" s="12" t="s">
        <v>425</v>
      </c>
    </row>
    <row r="104" customFormat="false" ht="15" hidden="false" customHeight="false" outlineLevel="0" collapsed="false">
      <c r="A104" s="11"/>
      <c r="B104" s="12"/>
      <c r="C104" s="9" t="s">
        <v>98</v>
      </c>
      <c r="D104" s="10" t="n">
        <v>18552</v>
      </c>
      <c r="E104" s="12" t="s">
        <v>425</v>
      </c>
    </row>
    <row r="105" customFormat="false" ht="15" hidden="false" customHeight="false" outlineLevel="0" collapsed="false">
      <c r="A105" s="11"/>
      <c r="B105" s="12"/>
      <c r="C105" s="9" t="s">
        <v>285</v>
      </c>
      <c r="D105" s="10" t="n">
        <v>12454</v>
      </c>
      <c r="E105" s="12" t="s">
        <v>425</v>
      </c>
    </row>
    <row r="106" customFormat="false" ht="15" hidden="false" customHeight="false" outlineLevel="0" collapsed="false">
      <c r="A106" s="11"/>
      <c r="B106" s="12"/>
      <c r="C106" s="9" t="s">
        <v>285</v>
      </c>
      <c r="D106" s="10" t="n">
        <v>5488</v>
      </c>
      <c r="E106" s="12" t="s">
        <v>490</v>
      </c>
    </row>
    <row r="107" customFormat="false" ht="15" hidden="false" customHeight="false" outlineLevel="0" collapsed="false">
      <c r="A107" s="11"/>
      <c r="B107" s="12"/>
      <c r="C107" s="9" t="s">
        <v>285</v>
      </c>
      <c r="D107" s="10" t="n">
        <v>3591</v>
      </c>
      <c r="E107" s="12" t="s">
        <v>490</v>
      </c>
    </row>
    <row r="108" customFormat="false" ht="15" hidden="false" customHeight="false" outlineLevel="0" collapsed="false">
      <c r="A108" s="11"/>
      <c r="B108" s="12"/>
      <c r="C108" s="9" t="s">
        <v>257</v>
      </c>
      <c r="D108" s="10" t="n">
        <v>2102.5</v>
      </c>
      <c r="E108" s="12" t="s">
        <v>425</v>
      </c>
    </row>
    <row r="109" customFormat="false" ht="15" hidden="false" customHeight="false" outlineLevel="0" collapsed="false">
      <c r="A109" s="11"/>
      <c r="B109" s="12"/>
      <c r="C109" s="9" t="s">
        <v>257</v>
      </c>
      <c r="D109" s="10" t="n">
        <v>2750</v>
      </c>
      <c r="E109" s="12" t="s">
        <v>425</v>
      </c>
    </row>
    <row r="110" customFormat="false" ht="15" hidden="false" customHeight="false" outlineLevel="0" collapsed="false">
      <c r="A110" s="4" t="s">
        <v>108</v>
      </c>
      <c r="B110" s="4"/>
      <c r="C110" s="13"/>
      <c r="D110" s="14" t="n">
        <f aca="false">SUM(D102:D109)</f>
        <v>71865.52</v>
      </c>
      <c r="E110" s="4"/>
    </row>
    <row r="111" customFormat="false" ht="15" hidden="false" customHeight="false" outlineLevel="0" collapsed="false">
      <c r="A111" s="12" t="s">
        <v>109</v>
      </c>
      <c r="B111" s="12"/>
      <c r="C111" s="9"/>
      <c r="D111" s="10"/>
      <c r="E111" s="12"/>
    </row>
    <row r="112" customFormat="false" ht="15" hidden="false" customHeight="false" outlineLevel="0" collapsed="false">
      <c r="A112" s="4" t="s">
        <v>110</v>
      </c>
      <c r="B112" s="4"/>
      <c r="C112" s="13"/>
      <c r="D112" s="14" t="n">
        <f aca="false">SUM(D111:D111)</f>
        <v>0</v>
      </c>
      <c r="E112" s="4"/>
    </row>
    <row r="113" customFormat="false" ht="15" hidden="false" customHeight="false" outlineLevel="0" collapsed="false">
      <c r="A113" s="12" t="s">
        <v>111</v>
      </c>
      <c r="B113" s="12"/>
      <c r="C113" s="9"/>
      <c r="D113" s="10" t="n">
        <v>0</v>
      </c>
      <c r="E113" s="12"/>
    </row>
    <row r="114" customFormat="false" ht="15" hidden="false" customHeight="false" outlineLevel="0" collapsed="false">
      <c r="A114" s="12"/>
      <c r="B114" s="12"/>
      <c r="C114" s="9"/>
      <c r="D114" s="10"/>
      <c r="E114" s="12"/>
    </row>
    <row r="115" customFormat="false" ht="15" hidden="false" customHeight="false" outlineLevel="0" collapsed="false">
      <c r="A115" s="4" t="s">
        <v>112</v>
      </c>
      <c r="B115" s="4"/>
      <c r="C115" s="13"/>
      <c r="D115" s="14" t="n">
        <f aca="false">SUM(D113:D113)</f>
        <v>0</v>
      </c>
      <c r="E115" s="4"/>
    </row>
    <row r="116" customFormat="false" ht="15" hidden="false" customHeight="false" outlineLevel="0" collapsed="false">
      <c r="A116" s="12" t="s">
        <v>113</v>
      </c>
      <c r="B116" s="12"/>
      <c r="C116" s="9" t="s">
        <v>181</v>
      </c>
      <c r="D116" s="10" t="n">
        <v>2.12</v>
      </c>
      <c r="E116" s="12" t="s">
        <v>491</v>
      </c>
    </row>
    <row r="117" customFormat="false" ht="15" hidden="false" customHeight="false" outlineLevel="0" collapsed="false">
      <c r="A117" s="12"/>
      <c r="B117" s="12"/>
      <c r="C117" s="9" t="s">
        <v>181</v>
      </c>
      <c r="D117" s="10" t="n">
        <v>20</v>
      </c>
      <c r="E117" s="12" t="s">
        <v>492</v>
      </c>
    </row>
    <row r="118" customFormat="false" ht="15" hidden="false" customHeight="false" outlineLevel="0" collapsed="false">
      <c r="A118" s="12"/>
      <c r="B118" s="12"/>
      <c r="C118" s="9" t="s">
        <v>181</v>
      </c>
      <c r="D118" s="10" t="n">
        <v>20</v>
      </c>
      <c r="E118" s="12" t="s">
        <v>492</v>
      </c>
    </row>
    <row r="119" customFormat="false" ht="15" hidden="false" customHeight="false" outlineLevel="0" collapsed="false">
      <c r="A119" s="12"/>
      <c r="B119" s="12"/>
      <c r="C119" s="9" t="s">
        <v>181</v>
      </c>
      <c r="D119" s="10" t="n">
        <v>20</v>
      </c>
      <c r="E119" s="12" t="s">
        <v>492</v>
      </c>
    </row>
    <row r="120" customFormat="false" ht="15" hidden="false" customHeight="false" outlineLevel="0" collapsed="false">
      <c r="A120" s="12"/>
      <c r="B120" s="12"/>
      <c r="C120" s="9" t="s">
        <v>230</v>
      </c>
      <c r="D120" s="10" t="n">
        <v>360</v>
      </c>
      <c r="E120" s="12" t="s">
        <v>493</v>
      </c>
    </row>
    <row r="121" customFormat="false" ht="15" hidden="false" customHeight="false" outlineLevel="0" collapsed="false">
      <c r="A121" s="12"/>
      <c r="B121" s="12"/>
      <c r="C121" s="9" t="s">
        <v>141</v>
      </c>
      <c r="D121" s="10" t="n">
        <v>900</v>
      </c>
      <c r="E121" s="12" t="s">
        <v>493</v>
      </c>
    </row>
    <row r="122" customFormat="false" ht="15" hidden="false" customHeight="false" outlineLevel="0" collapsed="false">
      <c r="A122" s="12"/>
      <c r="B122" s="12"/>
      <c r="C122" s="9" t="s">
        <v>285</v>
      </c>
      <c r="D122" s="10" t="n">
        <v>650</v>
      </c>
      <c r="E122" s="12" t="s">
        <v>494</v>
      </c>
    </row>
    <row r="123" customFormat="false" ht="15" hidden="false" customHeight="false" outlineLevel="0" collapsed="false">
      <c r="A123" s="12"/>
      <c r="B123" s="12"/>
      <c r="C123" s="9" t="s">
        <v>285</v>
      </c>
      <c r="D123" s="10" t="n">
        <v>6188</v>
      </c>
      <c r="E123" s="12" t="s">
        <v>495</v>
      </c>
    </row>
    <row r="124" customFormat="false" ht="15" hidden="false" customHeight="false" outlineLevel="0" collapsed="false">
      <c r="A124" s="12"/>
      <c r="B124" s="12"/>
      <c r="C124" s="9" t="s">
        <v>285</v>
      </c>
      <c r="D124" s="10" t="n">
        <v>3570</v>
      </c>
      <c r="E124" s="12" t="s">
        <v>496</v>
      </c>
    </row>
    <row r="125" customFormat="false" ht="15" hidden="false" customHeight="false" outlineLevel="0" collapsed="false">
      <c r="A125" s="12"/>
      <c r="B125" s="12"/>
      <c r="C125" s="9" t="s">
        <v>285</v>
      </c>
      <c r="D125" s="10" t="n">
        <v>1339.74</v>
      </c>
      <c r="E125" s="12" t="s">
        <v>497</v>
      </c>
    </row>
    <row r="126" customFormat="false" ht="15" hidden="false" customHeight="false" outlineLevel="0" collapsed="false">
      <c r="A126" s="12"/>
      <c r="B126" s="12"/>
      <c r="C126" s="9" t="s">
        <v>161</v>
      </c>
      <c r="D126" s="10" t="n">
        <v>51</v>
      </c>
      <c r="E126" s="12" t="s">
        <v>498</v>
      </c>
    </row>
    <row r="127" customFormat="false" ht="15" hidden="false" customHeight="false" outlineLevel="0" collapsed="false">
      <c r="A127" s="12"/>
      <c r="B127" s="12"/>
      <c r="C127" s="9" t="s">
        <v>51</v>
      </c>
      <c r="D127" s="10" t="n">
        <v>360</v>
      </c>
      <c r="E127" s="12" t="s">
        <v>493</v>
      </c>
    </row>
    <row r="128" customFormat="false" ht="15" hidden="false" customHeight="false" outlineLevel="0" collapsed="false">
      <c r="A128" s="12"/>
      <c r="B128" s="12"/>
      <c r="C128" s="9" t="s">
        <v>221</v>
      </c>
      <c r="D128" s="10" t="n">
        <v>583.8</v>
      </c>
      <c r="E128" s="12" t="s">
        <v>499</v>
      </c>
    </row>
    <row r="129" customFormat="false" ht="15" hidden="false" customHeight="false" outlineLevel="0" collapsed="false">
      <c r="A129" s="12"/>
      <c r="B129" s="12"/>
      <c r="C129" s="9" t="s">
        <v>216</v>
      </c>
      <c r="D129" s="10" t="n">
        <v>5</v>
      </c>
      <c r="E129" s="12" t="s">
        <v>500</v>
      </c>
    </row>
    <row r="130" customFormat="false" ht="15" hidden="false" customHeight="false" outlineLevel="0" collapsed="false">
      <c r="A130" s="12"/>
      <c r="B130" s="12"/>
      <c r="C130" s="9" t="s">
        <v>216</v>
      </c>
      <c r="D130" s="10" t="n">
        <v>194.6</v>
      </c>
      <c r="E130" s="12" t="s">
        <v>499</v>
      </c>
    </row>
    <row r="131" customFormat="false" ht="15" hidden="false" customHeight="false" outlineLevel="0" collapsed="false">
      <c r="A131" s="12"/>
      <c r="B131" s="12"/>
      <c r="C131" s="9" t="s">
        <v>143</v>
      </c>
      <c r="D131" s="10" t="n">
        <v>3570</v>
      </c>
      <c r="E131" s="12" t="s">
        <v>496</v>
      </c>
    </row>
    <row r="132" customFormat="false" ht="15" hidden="false" customHeight="false" outlineLevel="0" collapsed="false">
      <c r="A132" s="12"/>
      <c r="B132" s="12"/>
      <c r="C132" s="9" t="s">
        <v>56</v>
      </c>
      <c r="D132" s="10" t="n">
        <v>3570</v>
      </c>
      <c r="E132" s="12" t="s">
        <v>496</v>
      </c>
    </row>
    <row r="133" customFormat="false" ht="15" hidden="false" customHeight="false" outlineLevel="0" collapsed="false">
      <c r="A133" s="4" t="s">
        <v>123</v>
      </c>
      <c r="B133" s="4"/>
      <c r="C133" s="13"/>
      <c r="D133" s="14" t="n">
        <f aca="false">SUM(D116:D132)</f>
        <v>21404.26</v>
      </c>
      <c r="E133" s="4"/>
    </row>
    <row r="134" customFormat="false" ht="15" hidden="false" customHeight="false" outlineLevel="0" collapsed="false">
      <c r="A134" s="11" t="n">
        <v>59.17</v>
      </c>
      <c r="B134" s="12"/>
      <c r="C134" s="9"/>
      <c r="D134" s="10"/>
      <c r="E134" s="12"/>
    </row>
    <row r="135" customFormat="false" ht="15" hidden="false" customHeight="false" outlineLevel="0" collapsed="false">
      <c r="A135" s="11"/>
      <c r="B135" s="12"/>
      <c r="C135" s="9" t="s">
        <v>145</v>
      </c>
      <c r="D135" s="10" t="n">
        <v>27500</v>
      </c>
      <c r="E135" s="12" t="s">
        <v>434</v>
      </c>
    </row>
    <row r="136" customFormat="false" ht="15" hidden="false" customHeight="false" outlineLevel="0" collapsed="false">
      <c r="A136" s="11"/>
      <c r="B136" s="12"/>
      <c r="C136" s="9" t="s">
        <v>207</v>
      </c>
      <c r="D136" s="10" t="n">
        <v>2989.78</v>
      </c>
      <c r="E136" s="12" t="s">
        <v>434</v>
      </c>
    </row>
    <row r="137" customFormat="false" ht="15" hidden="false" customHeight="false" outlineLevel="0" collapsed="false">
      <c r="A137" s="11"/>
      <c r="B137" s="12"/>
      <c r="C137" s="9" t="s">
        <v>207</v>
      </c>
      <c r="D137" s="10" t="n">
        <v>3640.22</v>
      </c>
      <c r="E137" s="12" t="s">
        <v>434</v>
      </c>
    </row>
    <row r="138" customFormat="false" ht="15" hidden="false" customHeight="false" outlineLevel="0" collapsed="false">
      <c r="A138" s="11"/>
      <c r="B138" s="12"/>
      <c r="C138" s="9" t="s">
        <v>207</v>
      </c>
      <c r="D138" s="10" t="n">
        <v>2869.97</v>
      </c>
      <c r="E138" s="12" t="s">
        <v>434</v>
      </c>
    </row>
    <row r="139" customFormat="false" ht="15" hidden="false" customHeight="false" outlineLevel="0" collapsed="false">
      <c r="A139" s="11"/>
      <c r="B139" s="12"/>
      <c r="C139" s="9" t="s">
        <v>207</v>
      </c>
      <c r="D139" s="10" t="n">
        <v>5537.84</v>
      </c>
      <c r="E139" s="12" t="s">
        <v>434</v>
      </c>
    </row>
    <row r="140" customFormat="false" ht="15" hidden="false" customHeight="false" outlineLevel="0" collapsed="false">
      <c r="A140" s="11"/>
      <c r="B140" s="12"/>
      <c r="C140" s="9" t="s">
        <v>207</v>
      </c>
      <c r="D140" s="10" t="n">
        <v>15512.05</v>
      </c>
      <c r="E140" s="12" t="s">
        <v>434</v>
      </c>
    </row>
    <row r="141" customFormat="false" ht="15" hidden="false" customHeight="false" outlineLevel="0" collapsed="false">
      <c r="A141" s="11"/>
      <c r="B141" s="12"/>
      <c r="C141" s="9" t="s">
        <v>207</v>
      </c>
      <c r="D141" s="10" t="n">
        <v>2713.49</v>
      </c>
      <c r="E141" s="12" t="s">
        <v>434</v>
      </c>
    </row>
    <row r="142" customFormat="false" ht="15" hidden="false" customHeight="false" outlineLevel="0" collapsed="false">
      <c r="A142" s="11"/>
      <c r="B142" s="12"/>
      <c r="C142" s="9" t="s">
        <v>207</v>
      </c>
      <c r="D142" s="10" t="n">
        <v>2843.48</v>
      </c>
      <c r="E142" s="12" t="s">
        <v>434</v>
      </c>
    </row>
    <row r="143" customFormat="false" ht="15" hidden="false" customHeight="false" outlineLevel="0" collapsed="false">
      <c r="A143" s="11"/>
      <c r="B143" s="12"/>
      <c r="C143" s="9" t="s">
        <v>207</v>
      </c>
      <c r="D143" s="10" t="n">
        <v>6366.07</v>
      </c>
      <c r="E143" s="12" t="s">
        <v>434</v>
      </c>
    </row>
    <row r="144" customFormat="false" ht="15" hidden="false" customHeight="false" outlineLevel="0" collapsed="false">
      <c r="A144" s="11"/>
      <c r="B144" s="12"/>
      <c r="C144" s="9" t="s">
        <v>207</v>
      </c>
      <c r="D144" s="10" t="n">
        <v>3723.26</v>
      </c>
      <c r="E144" s="12" t="s">
        <v>434</v>
      </c>
    </row>
    <row r="145" customFormat="false" ht="15" hidden="false" customHeight="false" outlineLevel="0" collapsed="false">
      <c r="A145" s="11"/>
      <c r="B145" s="12"/>
      <c r="C145" s="9" t="s">
        <v>207</v>
      </c>
      <c r="D145" s="10" t="n">
        <v>1762.53</v>
      </c>
      <c r="E145" s="12" t="s">
        <v>501</v>
      </c>
    </row>
    <row r="146" customFormat="false" ht="15" hidden="false" customHeight="false" outlineLevel="0" collapsed="false">
      <c r="A146" s="11"/>
      <c r="B146" s="12"/>
      <c r="C146" s="9" t="s">
        <v>207</v>
      </c>
      <c r="D146" s="10" t="n">
        <v>3425.22</v>
      </c>
      <c r="E146" s="12" t="s">
        <v>434</v>
      </c>
    </row>
    <row r="147" customFormat="false" ht="15" hidden="false" customHeight="false" outlineLevel="0" collapsed="false">
      <c r="A147" s="11"/>
      <c r="B147" s="12"/>
      <c r="C147" s="9" t="s">
        <v>207</v>
      </c>
      <c r="D147" s="10" t="n">
        <v>4320.92</v>
      </c>
      <c r="E147" s="12" t="s">
        <v>434</v>
      </c>
    </row>
    <row r="148" customFormat="false" ht="15" hidden="false" customHeight="false" outlineLevel="0" collapsed="false">
      <c r="A148" s="11"/>
      <c r="B148" s="12"/>
      <c r="C148" s="9" t="s">
        <v>207</v>
      </c>
      <c r="D148" s="10" t="n">
        <v>2617.6</v>
      </c>
      <c r="E148" s="12" t="s">
        <v>434</v>
      </c>
    </row>
    <row r="149" customFormat="false" ht="15" hidden="false" customHeight="false" outlineLevel="0" collapsed="false">
      <c r="A149" s="11"/>
      <c r="B149" s="12"/>
      <c r="C149" s="9" t="s">
        <v>207</v>
      </c>
      <c r="D149" s="10" t="n">
        <v>4240.75</v>
      </c>
      <c r="E149" s="12" t="s">
        <v>434</v>
      </c>
    </row>
    <row r="150" customFormat="false" ht="15" hidden="false" customHeight="false" outlineLevel="0" collapsed="false">
      <c r="A150" s="11"/>
      <c r="B150" s="12"/>
      <c r="C150" s="9" t="s">
        <v>207</v>
      </c>
      <c r="D150" s="10" t="n">
        <v>1685.43</v>
      </c>
      <c r="E150" s="12" t="s">
        <v>434</v>
      </c>
    </row>
    <row r="151" customFormat="false" ht="15" hidden="false" customHeight="false" outlineLevel="0" collapsed="false">
      <c r="A151" s="11"/>
      <c r="B151" s="12"/>
      <c r="C151" s="9" t="s">
        <v>207</v>
      </c>
      <c r="D151" s="10" t="n">
        <v>15500</v>
      </c>
      <c r="E151" s="12" t="s">
        <v>434</v>
      </c>
    </row>
    <row r="152" customFormat="false" ht="15" hidden="false" customHeight="false" outlineLevel="0" collapsed="false">
      <c r="A152" s="11"/>
      <c r="B152" s="12"/>
      <c r="C152" s="9" t="s">
        <v>207</v>
      </c>
      <c r="D152" s="10" t="n">
        <v>3100</v>
      </c>
      <c r="E152" s="12" t="s">
        <v>434</v>
      </c>
    </row>
    <row r="153" customFormat="false" ht="15" hidden="false" customHeight="false" outlineLevel="0" collapsed="false">
      <c r="A153" s="11"/>
      <c r="B153" s="12"/>
      <c r="C153" s="9" t="s">
        <v>207</v>
      </c>
      <c r="D153" s="10" t="n">
        <v>3508.01</v>
      </c>
      <c r="E153" s="12" t="s">
        <v>434</v>
      </c>
    </row>
    <row r="154" customFormat="false" ht="15" hidden="false" customHeight="false" outlineLevel="0" collapsed="false">
      <c r="A154" s="11"/>
      <c r="B154" s="12"/>
      <c r="C154" s="9" t="s">
        <v>98</v>
      </c>
      <c r="D154" s="10" t="n">
        <v>244488.67</v>
      </c>
      <c r="E154" s="12" t="s">
        <v>434</v>
      </c>
    </row>
    <row r="155" customFormat="false" ht="15" hidden="false" customHeight="false" outlineLevel="0" collapsed="false">
      <c r="A155" s="11"/>
      <c r="B155" s="12"/>
      <c r="C155" s="9" t="s">
        <v>98</v>
      </c>
      <c r="D155" s="10" t="n">
        <v>228450.33</v>
      </c>
      <c r="E155" s="12" t="s">
        <v>434</v>
      </c>
    </row>
    <row r="156" customFormat="false" ht="15" hidden="false" customHeight="false" outlineLevel="0" collapsed="false">
      <c r="A156" s="11"/>
      <c r="B156" s="12"/>
      <c r="C156" s="9" t="s">
        <v>285</v>
      </c>
      <c r="D156" s="10" t="n">
        <v>374754.19</v>
      </c>
      <c r="E156" s="12" t="s">
        <v>434</v>
      </c>
    </row>
    <row r="157" customFormat="false" ht="15" hidden="false" customHeight="false" outlineLevel="0" collapsed="false">
      <c r="A157" s="11"/>
      <c r="B157" s="12"/>
      <c r="C157" s="9" t="s">
        <v>257</v>
      </c>
      <c r="D157" s="10" t="n">
        <v>225000</v>
      </c>
      <c r="E157" s="12" t="s">
        <v>434</v>
      </c>
    </row>
    <row r="158" customFormat="false" ht="15" hidden="false" customHeight="false" outlineLevel="0" collapsed="false">
      <c r="A158" s="28" t="s">
        <v>128</v>
      </c>
      <c r="B158" s="4"/>
      <c r="C158" s="13"/>
      <c r="D158" s="14" t="n">
        <f aca="false">SUM(D134:D157)</f>
        <v>1186549.81</v>
      </c>
      <c r="E158" s="12"/>
    </row>
    <row r="159" customFormat="false" ht="15" hidden="false" customHeight="false" outlineLevel="0" collapsed="false">
      <c r="A159" s="60" t="s">
        <v>124</v>
      </c>
      <c r="B159" s="12"/>
      <c r="C159" s="9"/>
      <c r="D159" s="10"/>
      <c r="E159" s="12"/>
    </row>
    <row r="160" customFormat="false" ht="15" hidden="false" customHeight="false" outlineLevel="0" collapsed="false">
      <c r="A160" s="28" t="s">
        <v>126</v>
      </c>
      <c r="B160" s="4"/>
      <c r="C160" s="13"/>
      <c r="D160" s="14" t="n">
        <f aca="false">SUM(D159:D159)</f>
        <v>0</v>
      </c>
      <c r="E160" s="4"/>
    </row>
    <row r="161" customFormat="false" ht="15" hidden="false" customHeight="false" outlineLevel="0" collapsed="false">
      <c r="A161" s="31" t="s">
        <v>129</v>
      </c>
      <c r="B161" s="12"/>
      <c r="C161" s="9" t="s">
        <v>98</v>
      </c>
      <c r="D161" s="10" t="n">
        <v>10608</v>
      </c>
      <c r="E161" s="12" t="s">
        <v>435</v>
      </c>
    </row>
    <row r="162" customFormat="false" ht="15" hidden="false" customHeight="false" outlineLevel="0" collapsed="false">
      <c r="A162" s="32" t="s">
        <v>131</v>
      </c>
      <c r="B162" s="12"/>
      <c r="C162" s="9"/>
      <c r="D162" s="14" t="n">
        <f aca="false">SUM(D161)</f>
        <v>10608</v>
      </c>
      <c r="E162" s="12"/>
    </row>
    <row r="163" customFormat="false" ht="15" hidden="false" customHeight="false" outlineLevel="0" collapsed="false">
      <c r="A163" s="31" t="n">
        <v>65.01</v>
      </c>
      <c r="B163" s="12"/>
      <c r="C163" s="9" t="s">
        <v>257</v>
      </c>
      <c r="D163" s="10" t="n">
        <v>9200094.26</v>
      </c>
      <c r="E163" s="12" t="s">
        <v>436</v>
      </c>
    </row>
    <row r="164" customFormat="false" ht="15" hidden="false" customHeight="false" outlineLevel="0" collapsed="false">
      <c r="A164" s="32" t="s">
        <v>133</v>
      </c>
      <c r="B164" s="12"/>
      <c r="C164" s="9"/>
      <c r="D164" s="14" t="n">
        <f aca="false">SUM(D163)</f>
        <v>9200094.26</v>
      </c>
      <c r="E164" s="12"/>
    </row>
    <row r="165" customFormat="false" ht="15" hidden="false" customHeight="false" outlineLevel="0" collapsed="false">
      <c r="A165" s="31" t="s">
        <v>134</v>
      </c>
      <c r="B165" s="12"/>
      <c r="C165" s="9" t="s">
        <v>297</v>
      </c>
      <c r="D165" s="10" t="n">
        <v>749.6</v>
      </c>
      <c r="E165" s="12" t="s">
        <v>502</v>
      </c>
    </row>
    <row r="166" customFormat="false" ht="15" hidden="false" customHeight="false" outlineLevel="0" collapsed="false">
      <c r="A166" s="31"/>
      <c r="B166" s="12"/>
      <c r="C166" s="9" t="s">
        <v>297</v>
      </c>
      <c r="D166" s="10" t="n">
        <v>214.17</v>
      </c>
      <c r="E166" s="12" t="s">
        <v>503</v>
      </c>
    </row>
    <row r="167" customFormat="false" ht="15" hidden="false" customHeight="false" outlineLevel="0" collapsed="false">
      <c r="A167" s="31"/>
      <c r="B167" s="12"/>
      <c r="C167" s="9" t="s">
        <v>161</v>
      </c>
      <c r="D167" s="10" t="n">
        <v>20180.56</v>
      </c>
      <c r="E167" s="12" t="s">
        <v>504</v>
      </c>
    </row>
    <row r="168" customFormat="false" ht="15" hidden="false" customHeight="false" outlineLevel="0" collapsed="false">
      <c r="A168" s="31"/>
      <c r="B168" s="12"/>
      <c r="C168" s="9" t="s">
        <v>216</v>
      </c>
      <c r="D168" s="10" t="n">
        <v>7947.34</v>
      </c>
      <c r="E168" s="12" t="s">
        <v>505</v>
      </c>
    </row>
    <row r="169" customFormat="false" ht="15" hidden="false" customHeight="false" outlineLevel="0" collapsed="false">
      <c r="A169" s="31"/>
      <c r="B169" s="12"/>
      <c r="C169" s="9" t="s">
        <v>257</v>
      </c>
      <c r="D169" s="10" t="n">
        <v>7875414.01</v>
      </c>
      <c r="E169" s="12" t="s">
        <v>436</v>
      </c>
    </row>
    <row r="170" customFormat="false" ht="15" hidden="false" customHeight="false" outlineLevel="0" collapsed="false">
      <c r="A170" s="32" t="s">
        <v>135</v>
      </c>
      <c r="B170" s="4"/>
      <c r="C170" s="13"/>
      <c r="D170" s="14" t="n">
        <f aca="false">SUM(D165:D169)</f>
        <v>7904505.68</v>
      </c>
      <c r="E170" s="4"/>
    </row>
    <row r="171" customFormat="false" ht="15" hidden="false" customHeight="false" outlineLevel="0" collapsed="false">
      <c r="A171" s="31" t="s">
        <v>304</v>
      </c>
      <c r="B171" s="4"/>
      <c r="C171" s="9"/>
      <c r="D171" s="10"/>
      <c r="E171" s="12"/>
    </row>
    <row r="172" customFormat="false" ht="15" hidden="false" customHeight="false" outlineLevel="0" collapsed="false">
      <c r="A172" s="32" t="s">
        <v>305</v>
      </c>
      <c r="B172" s="4"/>
      <c r="C172" s="13"/>
      <c r="D172" s="14" t="n">
        <f aca="false">SUM(D171:D171)</f>
        <v>0</v>
      </c>
      <c r="E172" s="4"/>
    </row>
    <row r="173" customFormat="false" ht="15" hidden="false" customHeight="false" outlineLevel="0" collapsed="false">
      <c r="D173" s="1" t="n">
        <f aca="false">D12+D17+D20+D23+D27+D37+D44+D69+D96+D73+D75+D99+D101+D110+D112+D115+D133+D158+D160+D162+D164+D170+D172+D14+D29</f>
        <v>18530610.67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5" hidden="false" customHeight="false" outlineLevel="0" collapsed="false">
      <c r="A2" s="7" t="s">
        <v>10</v>
      </c>
      <c r="B2" s="8"/>
      <c r="C2" s="9" t="s">
        <v>98</v>
      </c>
      <c r="D2" s="10" t="n">
        <v>56281</v>
      </c>
      <c r="E2" s="11" t="s">
        <v>373</v>
      </c>
    </row>
    <row r="3" customFormat="false" ht="15" hidden="false" customHeight="false" outlineLevel="0" collapsed="false">
      <c r="A3" s="7"/>
      <c r="B3" s="8"/>
      <c r="C3" s="9" t="s">
        <v>98</v>
      </c>
      <c r="D3" s="10" t="n">
        <v>218859</v>
      </c>
      <c r="E3" s="11" t="s">
        <v>374</v>
      </c>
    </row>
    <row r="4" customFormat="false" ht="15" hidden="false" customHeight="false" outlineLevel="0" collapsed="false">
      <c r="A4" s="7"/>
      <c r="B4" s="8"/>
      <c r="C4" s="9" t="s">
        <v>98</v>
      </c>
      <c r="D4" s="10" t="n">
        <v>85914</v>
      </c>
      <c r="E4" s="11" t="s">
        <v>445</v>
      </c>
    </row>
    <row r="5" customFormat="false" ht="15" hidden="false" customHeight="false" outlineLevel="0" collapsed="false">
      <c r="A5" s="7"/>
      <c r="B5" s="8"/>
      <c r="C5" s="9" t="s">
        <v>98</v>
      </c>
      <c r="D5" s="10" t="n">
        <f aca="false">206378-47977-37215-888-9925</f>
        <v>110373</v>
      </c>
      <c r="E5" s="11" t="s">
        <v>447</v>
      </c>
    </row>
    <row r="6" customFormat="false" ht="15" hidden="false" customHeight="false" outlineLevel="0" collapsed="false">
      <c r="A6" s="7"/>
      <c r="B6" s="8"/>
      <c r="C6" s="9" t="s">
        <v>98</v>
      </c>
      <c r="D6" s="10" t="n">
        <v>93146</v>
      </c>
      <c r="E6" s="11" t="s">
        <v>447</v>
      </c>
    </row>
    <row r="7" customFormat="false" ht="15" hidden="false" customHeight="false" outlineLevel="0" collapsed="false">
      <c r="A7" s="7"/>
      <c r="B7" s="8"/>
      <c r="C7" s="9" t="s">
        <v>98</v>
      </c>
      <c r="D7" s="10" t="n">
        <v>46110</v>
      </c>
      <c r="E7" s="11" t="s">
        <v>447</v>
      </c>
    </row>
    <row r="8" customFormat="false" ht="15" hidden="false" customHeight="false" outlineLevel="0" collapsed="false">
      <c r="A8" s="7"/>
      <c r="B8" s="8"/>
      <c r="C8" s="9" t="s">
        <v>98</v>
      </c>
      <c r="D8" s="10" t="n">
        <v>143907</v>
      </c>
      <c r="E8" s="11" t="s">
        <v>447</v>
      </c>
    </row>
    <row r="9" customFormat="false" ht="15" hidden="false" customHeight="false" outlineLevel="0" collapsed="false">
      <c r="A9" s="7"/>
      <c r="B9" s="8"/>
      <c r="C9" s="9" t="s">
        <v>98</v>
      </c>
      <c r="D9" s="10" t="n">
        <v>20418</v>
      </c>
      <c r="E9" s="11" t="s">
        <v>447</v>
      </c>
    </row>
    <row r="10" customFormat="false" ht="15" hidden="false" customHeight="false" outlineLevel="0" collapsed="false">
      <c r="A10" s="7"/>
      <c r="B10" s="8"/>
      <c r="C10" s="9" t="s">
        <v>141</v>
      </c>
      <c r="D10" s="10" t="n">
        <v>600</v>
      </c>
      <c r="E10" s="11" t="s">
        <v>312</v>
      </c>
    </row>
    <row r="11" customFormat="false" ht="15" hidden="false" customHeight="false" outlineLevel="0" collapsed="false">
      <c r="A11" s="7"/>
      <c r="B11" s="8"/>
      <c r="C11" s="9" t="s">
        <v>107</v>
      </c>
      <c r="D11" s="10" t="n">
        <v>740</v>
      </c>
      <c r="E11" s="11" t="s">
        <v>378</v>
      </c>
    </row>
    <row r="12" customFormat="false" ht="15" hidden="false" customHeight="false" outlineLevel="0" collapsed="false">
      <c r="A12" s="7"/>
      <c r="B12" s="8"/>
      <c r="C12" s="9" t="s">
        <v>107</v>
      </c>
      <c r="D12" s="10" t="n">
        <v>640</v>
      </c>
      <c r="E12" s="11" t="s">
        <v>378</v>
      </c>
    </row>
    <row r="13" customFormat="false" ht="15" hidden="false" customHeight="false" outlineLevel="0" collapsed="false">
      <c r="A13" s="7"/>
      <c r="B13" s="8"/>
      <c r="C13" s="9" t="s">
        <v>107</v>
      </c>
      <c r="D13" s="10" t="n">
        <v>60</v>
      </c>
      <c r="E13" s="11" t="s">
        <v>378</v>
      </c>
    </row>
    <row r="14" customFormat="false" ht="15" hidden="false" customHeight="false" outlineLevel="0" collapsed="false">
      <c r="A14" s="7"/>
      <c r="B14" s="8"/>
      <c r="C14" s="9" t="s">
        <v>107</v>
      </c>
      <c r="D14" s="10" t="n">
        <v>200</v>
      </c>
      <c r="E14" s="11" t="s">
        <v>378</v>
      </c>
    </row>
    <row r="15" customFormat="false" ht="15" hidden="false" customHeight="false" outlineLevel="0" collapsed="false">
      <c r="A15" s="7"/>
      <c r="B15" s="8"/>
      <c r="C15" s="9" t="s">
        <v>107</v>
      </c>
      <c r="D15" s="10" t="n">
        <v>1300</v>
      </c>
      <c r="E15" s="11" t="s">
        <v>378</v>
      </c>
    </row>
    <row r="16" customFormat="false" ht="15" hidden="false" customHeight="false" outlineLevel="0" collapsed="false">
      <c r="A16" s="7"/>
      <c r="B16" s="8"/>
      <c r="C16" s="9" t="s">
        <v>107</v>
      </c>
      <c r="D16" s="10" t="n">
        <v>1500</v>
      </c>
      <c r="E16" s="11" t="s">
        <v>378</v>
      </c>
    </row>
    <row r="17" customFormat="false" ht="15" hidden="false" customHeight="false" outlineLevel="0" collapsed="false">
      <c r="A17" s="7"/>
      <c r="B17" s="8"/>
      <c r="C17" s="9" t="s">
        <v>221</v>
      </c>
      <c r="D17" s="10" t="n">
        <v>1400</v>
      </c>
      <c r="E17" s="11" t="s">
        <v>312</v>
      </c>
    </row>
    <row r="18" customFormat="false" ht="15" hidden="false" customHeight="false" outlineLevel="0" collapsed="false">
      <c r="A18" s="4" t="s">
        <v>20</v>
      </c>
      <c r="B18" s="4"/>
      <c r="C18" s="13"/>
      <c r="D18" s="14" t="n">
        <f aca="false">SUM(D2:D17)</f>
        <v>781448</v>
      </c>
      <c r="E18" s="15"/>
    </row>
    <row r="19" customFormat="false" ht="15" hidden="false" customHeight="false" outlineLevel="0" collapsed="false">
      <c r="A19" s="12" t="s">
        <v>21</v>
      </c>
      <c r="B19" s="12"/>
      <c r="C19" s="9"/>
      <c r="D19" s="10" t="n">
        <v>47977</v>
      </c>
      <c r="E19" s="12" t="s">
        <v>380</v>
      </c>
    </row>
    <row r="20" customFormat="false" ht="15" hidden="false" customHeight="false" outlineLevel="0" collapsed="false">
      <c r="A20" s="4" t="s">
        <v>23</v>
      </c>
      <c r="B20" s="4"/>
      <c r="C20" s="13"/>
      <c r="D20" s="14" t="n">
        <f aca="false">D19</f>
        <v>47977</v>
      </c>
      <c r="E20" s="4"/>
    </row>
    <row r="21" customFormat="false" ht="15" hidden="false" customHeight="false" outlineLevel="0" collapsed="false">
      <c r="A21" s="12" t="s">
        <v>24</v>
      </c>
      <c r="B21" s="12"/>
      <c r="C21" s="9" t="s">
        <v>98</v>
      </c>
      <c r="D21" s="10" t="n">
        <v>1094</v>
      </c>
      <c r="E21" s="12" t="s">
        <v>506</v>
      </c>
    </row>
    <row r="22" customFormat="false" ht="15" hidden="false" customHeight="false" outlineLevel="0" collapsed="false">
      <c r="A22" s="12"/>
      <c r="B22" s="12"/>
      <c r="C22" s="9" t="s">
        <v>98</v>
      </c>
      <c r="D22" s="10" t="n">
        <v>4216</v>
      </c>
      <c r="E22" s="12" t="s">
        <v>382</v>
      </c>
    </row>
    <row r="23" customFormat="false" ht="15" hidden="false" customHeight="false" outlineLevel="0" collapsed="false">
      <c r="A23" s="12"/>
      <c r="B23" s="12"/>
      <c r="C23" s="9" t="s">
        <v>98</v>
      </c>
      <c r="D23" s="10" t="n">
        <v>1688</v>
      </c>
      <c r="E23" s="12" t="s">
        <v>383</v>
      </c>
    </row>
    <row r="24" customFormat="false" ht="15" hidden="false" customHeight="false" outlineLevel="0" collapsed="false">
      <c r="A24" s="12"/>
      <c r="B24" s="12"/>
      <c r="C24" s="9" t="s">
        <v>107</v>
      </c>
      <c r="D24" s="10" t="n">
        <v>9866</v>
      </c>
      <c r="E24" s="12" t="s">
        <v>507</v>
      </c>
    </row>
    <row r="25" customFormat="false" ht="15" hidden="false" customHeight="false" outlineLevel="0" collapsed="false">
      <c r="A25" s="4" t="s">
        <v>30</v>
      </c>
      <c r="B25" s="4"/>
      <c r="C25" s="13"/>
      <c r="D25" s="14" t="n">
        <f aca="false">SUM(D21:D24)</f>
        <v>16864</v>
      </c>
      <c r="E25" s="17"/>
    </row>
    <row r="26" customFormat="false" ht="15" hidden="false" customHeight="false" outlineLevel="0" collapsed="false">
      <c r="A26" s="12" t="s">
        <v>31</v>
      </c>
      <c r="B26" s="12"/>
      <c r="C26" s="9" t="s">
        <v>145</v>
      </c>
      <c r="D26" s="10" t="n">
        <v>60</v>
      </c>
      <c r="E26" s="12" t="s">
        <v>451</v>
      </c>
    </row>
    <row r="27" customFormat="false" ht="15" hidden="false" customHeight="false" outlineLevel="0" collapsed="false">
      <c r="A27" s="12"/>
      <c r="B27" s="12"/>
      <c r="C27" s="9" t="s">
        <v>145</v>
      </c>
      <c r="D27" s="10" t="n">
        <v>60</v>
      </c>
      <c r="E27" s="12" t="s">
        <v>451</v>
      </c>
    </row>
    <row r="28" customFormat="false" ht="15" hidden="false" customHeight="false" outlineLevel="0" collapsed="false">
      <c r="A28" s="12"/>
      <c r="B28" s="12"/>
      <c r="C28" s="9" t="s">
        <v>297</v>
      </c>
      <c r="D28" s="10" t="n">
        <v>20</v>
      </c>
      <c r="E28" s="12" t="s">
        <v>451</v>
      </c>
    </row>
    <row r="29" customFormat="false" ht="15" hidden="false" customHeight="false" outlineLevel="0" collapsed="false">
      <c r="A29" s="12"/>
      <c r="B29" s="12"/>
      <c r="C29" s="9" t="s">
        <v>297</v>
      </c>
      <c r="D29" s="10" t="n">
        <v>250</v>
      </c>
      <c r="E29" s="12" t="s">
        <v>451</v>
      </c>
    </row>
    <row r="30" customFormat="false" ht="15" hidden="false" customHeight="false" outlineLevel="0" collapsed="false">
      <c r="A30" s="12"/>
      <c r="B30" s="12"/>
      <c r="C30" s="9" t="s">
        <v>297</v>
      </c>
      <c r="D30" s="10" t="n">
        <v>250</v>
      </c>
      <c r="E30" s="12" t="s">
        <v>451</v>
      </c>
    </row>
    <row r="31" customFormat="false" ht="15" hidden="false" customHeight="false" outlineLevel="0" collapsed="false">
      <c r="A31" s="12"/>
      <c r="B31" s="12"/>
      <c r="C31" s="9" t="s">
        <v>297</v>
      </c>
      <c r="D31" s="10" t="n">
        <v>250</v>
      </c>
      <c r="E31" s="12" t="s">
        <v>451</v>
      </c>
    </row>
    <row r="32" customFormat="false" ht="15" hidden="false" customHeight="false" outlineLevel="0" collapsed="false">
      <c r="A32" s="12"/>
      <c r="B32" s="12"/>
      <c r="C32" s="9" t="s">
        <v>297</v>
      </c>
      <c r="D32" s="10" t="n">
        <v>20</v>
      </c>
      <c r="E32" s="12" t="s">
        <v>451</v>
      </c>
    </row>
    <row r="33" customFormat="false" ht="15" hidden="false" customHeight="false" outlineLevel="0" collapsed="false">
      <c r="A33" s="12"/>
      <c r="B33" s="12"/>
      <c r="C33" s="9" t="s">
        <v>98</v>
      </c>
      <c r="D33" s="10" t="n">
        <v>250</v>
      </c>
      <c r="E33" s="12" t="s">
        <v>451</v>
      </c>
    </row>
    <row r="34" customFormat="false" ht="15" hidden="false" customHeight="false" outlineLevel="0" collapsed="false">
      <c r="A34" s="12"/>
      <c r="B34" s="12"/>
      <c r="C34" s="9" t="s">
        <v>98</v>
      </c>
      <c r="D34" s="10" t="n">
        <v>500</v>
      </c>
      <c r="E34" s="12" t="s">
        <v>451</v>
      </c>
    </row>
    <row r="35" customFormat="false" ht="15" hidden="false" customHeight="false" outlineLevel="0" collapsed="false">
      <c r="A35" s="12"/>
      <c r="B35" s="12"/>
      <c r="C35" s="9" t="s">
        <v>285</v>
      </c>
      <c r="D35" s="10" t="n">
        <v>270</v>
      </c>
      <c r="E35" s="12" t="s">
        <v>451</v>
      </c>
    </row>
    <row r="36" customFormat="false" ht="15" hidden="false" customHeight="false" outlineLevel="0" collapsed="false">
      <c r="A36" s="12"/>
      <c r="B36" s="12"/>
      <c r="C36" s="9" t="s">
        <v>51</v>
      </c>
      <c r="D36" s="10" t="n">
        <v>500</v>
      </c>
      <c r="E36" s="12" t="s">
        <v>451</v>
      </c>
    </row>
    <row r="37" customFormat="false" ht="15" hidden="false" customHeight="false" outlineLevel="0" collapsed="false">
      <c r="A37" s="12"/>
      <c r="B37" s="12"/>
      <c r="C37" s="9" t="s">
        <v>51</v>
      </c>
      <c r="D37" s="10" t="n">
        <v>290.54</v>
      </c>
      <c r="E37" s="12" t="s">
        <v>451</v>
      </c>
    </row>
    <row r="38" customFormat="false" ht="15" hidden="false" customHeight="false" outlineLevel="0" collapsed="false">
      <c r="A38" s="12"/>
      <c r="B38" s="12"/>
      <c r="C38" s="9" t="s">
        <v>216</v>
      </c>
      <c r="D38" s="10" t="n">
        <v>250</v>
      </c>
      <c r="E38" s="12" t="s">
        <v>451</v>
      </c>
    </row>
    <row r="39" customFormat="false" ht="15" hidden="false" customHeight="false" outlineLevel="0" collapsed="false">
      <c r="A39" s="12"/>
      <c r="B39" s="12"/>
      <c r="C39" s="9" t="s">
        <v>216</v>
      </c>
      <c r="D39" s="10" t="n">
        <v>250</v>
      </c>
      <c r="E39" s="12" t="s">
        <v>451</v>
      </c>
    </row>
    <row r="40" customFormat="false" ht="15" hidden="false" customHeight="false" outlineLevel="0" collapsed="false">
      <c r="A40" s="12"/>
      <c r="B40" s="12"/>
      <c r="C40" s="9" t="s">
        <v>216</v>
      </c>
      <c r="D40" s="10" t="n">
        <v>250</v>
      </c>
      <c r="E40" s="12" t="s">
        <v>451</v>
      </c>
    </row>
    <row r="41" customFormat="false" ht="15" hidden="false" customHeight="false" outlineLevel="0" collapsed="false">
      <c r="A41" s="12"/>
      <c r="B41" s="12"/>
      <c r="C41" s="9" t="s">
        <v>56</v>
      </c>
      <c r="D41" s="10" t="n">
        <v>250</v>
      </c>
      <c r="E41" s="12" t="s">
        <v>451</v>
      </c>
    </row>
    <row r="42" customFormat="false" ht="15" hidden="false" customHeight="false" outlineLevel="0" collapsed="false">
      <c r="A42" s="12"/>
      <c r="B42" s="12"/>
      <c r="C42" s="9" t="s">
        <v>56</v>
      </c>
      <c r="D42" s="10" t="n">
        <v>250</v>
      </c>
      <c r="E42" s="12" t="s">
        <v>451</v>
      </c>
    </row>
    <row r="43" customFormat="false" ht="15" hidden="false" customHeight="false" outlineLevel="0" collapsed="false">
      <c r="A43" s="12"/>
      <c r="B43" s="12"/>
      <c r="C43" s="9" t="s">
        <v>56</v>
      </c>
      <c r="D43" s="10" t="n">
        <v>250</v>
      </c>
      <c r="E43" s="12" t="s">
        <v>451</v>
      </c>
    </row>
    <row r="44" customFormat="false" ht="15" hidden="false" customHeight="false" outlineLevel="0" collapsed="false">
      <c r="A44" s="4" t="s">
        <v>32</v>
      </c>
      <c r="B44" s="4"/>
      <c r="C44" s="13"/>
      <c r="D44" s="14" t="n">
        <f aca="false">SUM(D26:D43)</f>
        <v>4220.54</v>
      </c>
      <c r="E44" s="17"/>
    </row>
    <row r="45" customFormat="false" ht="15" hidden="false" customHeight="false" outlineLevel="0" collapsed="false">
      <c r="A45" s="12" t="s">
        <v>33</v>
      </c>
      <c r="B45" s="12"/>
      <c r="C45" s="9"/>
      <c r="D45" s="10" t="n">
        <v>37215</v>
      </c>
      <c r="E45" s="12" t="s">
        <v>156</v>
      </c>
    </row>
    <row r="46" customFormat="false" ht="15" hidden="false" customHeight="false" outlineLevel="0" collapsed="false">
      <c r="A46" s="4" t="s">
        <v>35</v>
      </c>
      <c r="B46" s="4"/>
      <c r="C46" s="13"/>
      <c r="D46" s="14" t="n">
        <f aca="false">D45</f>
        <v>37215</v>
      </c>
      <c r="E46" s="4"/>
    </row>
    <row r="47" customFormat="false" ht="15" hidden="false" customHeight="false" outlineLevel="0" collapsed="false">
      <c r="A47" s="12" t="s">
        <v>36</v>
      </c>
      <c r="B47" s="12"/>
      <c r="C47" s="9" t="s">
        <v>98</v>
      </c>
      <c r="D47" s="18" t="n">
        <v>19851</v>
      </c>
      <c r="E47" s="11" t="s">
        <v>385</v>
      </c>
    </row>
    <row r="48" customFormat="false" ht="15" hidden="false" customHeight="false" outlineLevel="0" collapsed="false">
      <c r="A48" s="7"/>
      <c r="B48" s="8"/>
      <c r="C48" s="9" t="s">
        <v>98</v>
      </c>
      <c r="D48" s="10" t="n">
        <v>9925</v>
      </c>
      <c r="E48" s="11" t="s">
        <v>158</v>
      </c>
    </row>
    <row r="49" customFormat="false" ht="15" hidden="false" customHeight="false" outlineLevel="0" collapsed="false">
      <c r="A49" s="4" t="s">
        <v>39</v>
      </c>
      <c r="B49" s="4"/>
      <c r="C49" s="13"/>
      <c r="D49" s="14" t="n">
        <f aca="false">D47+D48</f>
        <v>29776</v>
      </c>
      <c r="E49" s="17"/>
    </row>
    <row r="50" customFormat="false" ht="15" hidden="false" customHeight="false" outlineLevel="0" collapsed="false">
      <c r="A50" s="17" t="s">
        <v>40</v>
      </c>
      <c r="B50" s="17"/>
      <c r="C50" s="17" t="n">
        <v>10</v>
      </c>
      <c r="D50" s="20" t="n">
        <v>888</v>
      </c>
      <c r="E50" s="17"/>
    </row>
    <row r="51" customFormat="false" ht="15" hidden="false" customHeight="false" outlineLevel="0" collapsed="false">
      <c r="A51" s="17" t="s">
        <v>42</v>
      </c>
      <c r="B51" s="17"/>
      <c r="C51" s="17"/>
      <c r="D51" s="21" t="n">
        <f aca="false">D50</f>
        <v>888</v>
      </c>
      <c r="E51" s="17"/>
    </row>
    <row r="52" customFormat="false" ht="15" hidden="false" customHeight="false" outlineLevel="0" collapsed="false">
      <c r="D52" s="1" t="n">
        <f aca="false">D18+D20+D25+D44+D46+D49+D51</f>
        <v>918388.54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9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E39" activeCellId="0" sqref="E39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508</v>
      </c>
      <c r="B8" s="2"/>
      <c r="C8" s="2"/>
      <c r="D8" s="57" t="s">
        <v>509</v>
      </c>
      <c r="E8" s="7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 t="s">
        <v>297</v>
      </c>
      <c r="D11" s="22" t="n">
        <v>10263.75</v>
      </c>
      <c r="E11" s="12" t="s">
        <v>510</v>
      </c>
    </row>
    <row r="12" customFormat="false" ht="15" hidden="false" customHeight="false" outlineLevel="0" collapsed="false">
      <c r="A12" s="23" t="s">
        <v>48</v>
      </c>
      <c r="B12" s="5"/>
      <c r="C12" s="5"/>
      <c r="D12" s="14" t="n">
        <f aca="false">SUM(D11:D11)</f>
        <v>10263.75</v>
      </c>
      <c r="E12" s="4"/>
    </row>
    <row r="13" customFormat="false" ht="15" hidden="false" customHeight="false" outlineLevel="0" collapsed="false">
      <c r="A13" s="72" t="s">
        <v>163</v>
      </c>
      <c r="B13" s="8"/>
      <c r="C13" s="22"/>
      <c r="D13" s="10"/>
      <c r="E13" s="12"/>
    </row>
    <row r="14" customFormat="false" ht="15" hidden="false" customHeight="false" outlineLevel="0" collapsed="false">
      <c r="A14" s="23" t="s">
        <v>167</v>
      </c>
      <c r="B14" s="8"/>
      <c r="C14" s="8"/>
      <c r="D14" s="14" t="n">
        <f aca="false">D13</f>
        <v>0</v>
      </c>
      <c r="E14" s="12"/>
    </row>
    <row r="15" customFormat="false" ht="15" hidden="false" customHeight="false" outlineLevel="0" collapsed="false">
      <c r="A15" s="7" t="s">
        <v>49</v>
      </c>
      <c r="B15" s="8"/>
      <c r="C15" s="9" t="s">
        <v>149</v>
      </c>
      <c r="D15" s="10" t="n">
        <v>24.02</v>
      </c>
      <c r="E15" s="12" t="s">
        <v>511</v>
      </c>
    </row>
    <row r="16" customFormat="false" ht="15" hidden="false" customHeight="false" outlineLevel="0" collapsed="false">
      <c r="A16" s="23" t="s">
        <v>53</v>
      </c>
      <c r="B16" s="5"/>
      <c r="C16" s="24"/>
      <c r="D16" s="14" t="n">
        <f aca="false">SUM(D15:D15)</f>
        <v>24.02</v>
      </c>
      <c r="E16" s="4"/>
    </row>
    <row r="17" customFormat="false" ht="15" hidden="false" customHeight="false" outlineLevel="0" collapsed="false">
      <c r="A17" s="7" t="s">
        <v>54</v>
      </c>
      <c r="B17" s="8"/>
      <c r="C17" s="9" t="s">
        <v>149</v>
      </c>
      <c r="D17" s="10" t="n">
        <v>985.89</v>
      </c>
      <c r="E17" s="12" t="s">
        <v>512</v>
      </c>
    </row>
    <row r="18" customFormat="false" ht="15" hidden="false" customHeight="false" outlineLevel="0" collapsed="false">
      <c r="A18" s="23" t="s">
        <v>57</v>
      </c>
      <c r="B18" s="5"/>
      <c r="C18" s="24"/>
      <c r="D18" s="14" t="n">
        <f aca="false">SUM(D17:D17)</f>
        <v>985.89</v>
      </c>
      <c r="E18" s="4"/>
    </row>
    <row r="19" customFormat="false" ht="15" hidden="false" customHeight="false" outlineLevel="0" collapsed="false">
      <c r="A19" s="7" t="s">
        <v>58</v>
      </c>
      <c r="B19" s="5"/>
      <c r="C19" s="52" t="s">
        <v>149</v>
      </c>
      <c r="D19" s="54" t="n">
        <v>11886.3</v>
      </c>
      <c r="E19" s="12" t="s">
        <v>513</v>
      </c>
    </row>
    <row r="20" customFormat="false" ht="15" hidden="false" customHeight="false" outlineLevel="0" collapsed="false">
      <c r="A20" s="23" t="s">
        <v>60</v>
      </c>
      <c r="B20" s="4"/>
      <c r="C20" s="25"/>
      <c r="D20" s="14" t="n">
        <f aca="false">SUM(D19:D19)</f>
        <v>11886.3</v>
      </c>
      <c r="E20" s="4"/>
    </row>
    <row r="21" customFormat="false" ht="15" hidden="false" customHeight="false" outlineLevel="0" collapsed="false">
      <c r="A21" s="7" t="s">
        <v>61</v>
      </c>
      <c r="B21" s="4"/>
      <c r="C21" s="52"/>
      <c r="D21" s="54"/>
      <c r="E21" s="27"/>
    </row>
    <row r="22" customFormat="false" ht="15" hidden="false" customHeight="false" outlineLevel="0" collapsed="false">
      <c r="A22" s="7"/>
      <c r="B22" s="12"/>
      <c r="C22" s="9"/>
      <c r="D22" s="10"/>
      <c r="E22" s="12"/>
    </row>
    <row r="23" customFormat="false" ht="15" hidden="false" customHeight="false" outlineLevel="0" collapsed="false">
      <c r="A23" s="23" t="s">
        <v>63</v>
      </c>
      <c r="B23" s="4"/>
      <c r="C23" s="25"/>
      <c r="D23" s="14" t="n">
        <f aca="false">SUM(D21:D21)</f>
        <v>0</v>
      </c>
      <c r="E23" s="4"/>
    </row>
    <row r="24" customFormat="false" ht="15" hidden="false" customHeight="false" outlineLevel="0" collapsed="false">
      <c r="A24" s="70" t="s">
        <v>463</v>
      </c>
      <c r="B24" s="12"/>
      <c r="C24" s="44"/>
      <c r="D24" s="10"/>
      <c r="E24" s="12"/>
    </row>
    <row r="25" customFormat="false" ht="15" hidden="false" customHeight="false" outlineLevel="0" collapsed="false">
      <c r="A25" s="23" t="s">
        <v>464</v>
      </c>
      <c r="B25" s="4"/>
      <c r="C25" s="25"/>
      <c r="D25" s="14" t="n">
        <f aca="false">D24</f>
        <v>0</v>
      </c>
      <c r="E25" s="4"/>
    </row>
    <row r="26" customFormat="false" ht="15" hidden="false" customHeight="false" outlineLevel="0" collapsed="false">
      <c r="A26" s="7" t="s">
        <v>64</v>
      </c>
      <c r="B26" s="12"/>
      <c r="C26" s="17" t="n">
        <v>1</v>
      </c>
      <c r="D26" s="17" t="n">
        <v>33</v>
      </c>
      <c r="E26" s="12" t="s">
        <v>514</v>
      </c>
    </row>
    <row r="27" customFormat="false" ht="15" hidden="false" customHeight="false" outlineLevel="0" collapsed="false">
      <c r="A27" s="7"/>
      <c r="B27" s="12"/>
      <c r="C27" s="17" t="n">
        <v>1</v>
      </c>
      <c r="D27" s="17" t="n">
        <v>27</v>
      </c>
      <c r="E27" s="12" t="s">
        <v>514</v>
      </c>
    </row>
    <row r="28" customFormat="false" ht="15" hidden="false" customHeight="false" outlineLevel="0" collapsed="false">
      <c r="A28" s="7"/>
      <c r="B28" s="12"/>
      <c r="C28" s="17" t="n">
        <v>1</v>
      </c>
      <c r="D28" s="17" t="n">
        <v>3</v>
      </c>
      <c r="E28" s="12" t="s">
        <v>514</v>
      </c>
    </row>
    <row r="29" customFormat="false" ht="15" hidden="false" customHeight="false" outlineLevel="0" collapsed="false">
      <c r="A29" s="7"/>
      <c r="B29" s="12"/>
      <c r="C29" s="9" t="s">
        <v>297</v>
      </c>
      <c r="D29" s="26" t="n">
        <v>9.2</v>
      </c>
      <c r="E29" s="12" t="s">
        <v>514</v>
      </c>
    </row>
    <row r="30" customFormat="false" ht="15" hidden="false" customHeight="false" outlineLevel="0" collapsed="false">
      <c r="A30" s="7"/>
      <c r="B30" s="12"/>
      <c r="C30" s="9" t="s">
        <v>297</v>
      </c>
      <c r="D30" s="26" t="n">
        <v>24.4</v>
      </c>
      <c r="E30" s="12" t="s">
        <v>515</v>
      </c>
    </row>
    <row r="31" customFormat="false" ht="15" hidden="false" customHeight="false" outlineLevel="0" collapsed="false">
      <c r="A31" s="7"/>
      <c r="B31" s="12"/>
      <c r="C31" s="9" t="s">
        <v>297</v>
      </c>
      <c r="D31" s="26" t="n">
        <v>1002.85</v>
      </c>
      <c r="E31" s="12" t="s">
        <v>516</v>
      </c>
    </row>
    <row r="32" customFormat="false" ht="15" hidden="false" customHeight="false" outlineLevel="0" collapsed="false">
      <c r="A32" s="7"/>
      <c r="B32" s="12"/>
      <c r="C32" s="9" t="s">
        <v>46</v>
      </c>
      <c r="D32" s="26" t="n">
        <v>-2.06</v>
      </c>
      <c r="E32" s="12" t="s">
        <v>517</v>
      </c>
    </row>
    <row r="33" customFormat="false" ht="15" hidden="false" customHeight="false" outlineLevel="0" collapsed="false">
      <c r="A33" s="7"/>
      <c r="B33" s="12"/>
      <c r="C33" s="9" t="s">
        <v>230</v>
      </c>
      <c r="D33" s="26" t="n">
        <v>2109.77</v>
      </c>
      <c r="E33" s="12" t="s">
        <v>518</v>
      </c>
    </row>
    <row r="34" customFormat="false" ht="15" hidden="false" customHeight="false" outlineLevel="0" collapsed="false">
      <c r="A34" s="7"/>
      <c r="B34" s="12"/>
      <c r="C34" s="9" t="s">
        <v>161</v>
      </c>
      <c r="D34" s="26" t="n">
        <v>20.83</v>
      </c>
      <c r="E34" s="12" t="s">
        <v>519</v>
      </c>
    </row>
    <row r="35" customFormat="false" ht="15" hidden="false" customHeight="false" outlineLevel="0" collapsed="false">
      <c r="A35" s="7"/>
      <c r="B35" s="12"/>
      <c r="C35" s="9" t="s">
        <v>51</v>
      </c>
      <c r="D35" s="26" t="n">
        <v>41.65</v>
      </c>
      <c r="E35" s="12" t="s">
        <v>519</v>
      </c>
    </row>
    <row r="36" customFormat="false" ht="15" hidden="false" customHeight="false" outlineLevel="0" collapsed="false">
      <c r="A36" s="7"/>
      <c r="B36" s="12"/>
      <c r="C36" s="9" t="s">
        <v>107</v>
      </c>
      <c r="D36" s="26" t="n">
        <v>71.66</v>
      </c>
      <c r="E36" s="12" t="s">
        <v>515</v>
      </c>
    </row>
    <row r="37" customFormat="false" ht="15" hidden="false" customHeight="false" outlineLevel="0" collapsed="false">
      <c r="A37" s="7"/>
      <c r="B37" s="12"/>
      <c r="C37" s="9" t="s">
        <v>149</v>
      </c>
      <c r="D37" s="26" t="n">
        <v>3903.57</v>
      </c>
      <c r="E37" s="12" t="s">
        <v>520</v>
      </c>
    </row>
    <row r="38" customFormat="false" ht="15" hidden="false" customHeight="false" outlineLevel="0" collapsed="false">
      <c r="A38" s="4" t="s">
        <v>71</v>
      </c>
      <c r="B38" s="4"/>
      <c r="C38" s="13"/>
      <c r="D38" s="14" t="n">
        <f aca="false">SUM(D26:D37)</f>
        <v>7244.87</v>
      </c>
      <c r="E38" s="12"/>
    </row>
    <row r="39" customFormat="false" ht="15" hidden="false" customHeight="false" outlineLevel="0" collapsed="false">
      <c r="A39" s="12" t="s">
        <v>72</v>
      </c>
      <c r="B39" s="12"/>
      <c r="C39" s="9" t="s">
        <v>230</v>
      </c>
      <c r="D39" s="10" t="n">
        <v>7173.37</v>
      </c>
      <c r="E39" s="12" t="s">
        <v>521</v>
      </c>
    </row>
    <row r="40" customFormat="false" ht="15" hidden="false" customHeight="false" outlineLevel="0" collapsed="false">
      <c r="A40" s="12"/>
      <c r="B40" s="12"/>
      <c r="C40" s="9" t="s">
        <v>230</v>
      </c>
      <c r="D40" s="10" t="n">
        <v>80</v>
      </c>
      <c r="E40" s="12" t="s">
        <v>522</v>
      </c>
    </row>
    <row r="41" customFormat="false" ht="15" hidden="false" customHeight="false" outlineLevel="0" collapsed="false">
      <c r="A41" s="12"/>
      <c r="B41" s="12"/>
      <c r="C41" s="9" t="s">
        <v>149</v>
      </c>
      <c r="D41" s="26" t="n">
        <v>201.11</v>
      </c>
      <c r="E41" s="12" t="s">
        <v>523</v>
      </c>
    </row>
    <row r="42" customFormat="false" ht="15" hidden="false" customHeight="false" outlineLevel="0" collapsed="false">
      <c r="A42" s="12"/>
      <c r="B42" s="12"/>
      <c r="C42" s="9" t="s">
        <v>149</v>
      </c>
      <c r="D42" s="10" t="n">
        <v>2870.95</v>
      </c>
      <c r="E42" s="12" t="s">
        <v>524</v>
      </c>
    </row>
    <row r="43" customFormat="false" ht="15" hidden="false" customHeight="false" outlineLevel="0" collapsed="false">
      <c r="A43" s="12"/>
      <c r="B43" s="12"/>
      <c r="C43" s="9" t="s">
        <v>149</v>
      </c>
      <c r="D43" s="10" t="n">
        <v>2385.72</v>
      </c>
      <c r="E43" s="12" t="s">
        <v>525</v>
      </c>
    </row>
    <row r="44" customFormat="false" ht="15" hidden="false" customHeight="false" outlineLevel="0" collapsed="false">
      <c r="A44" s="4" t="s">
        <v>78</v>
      </c>
      <c r="B44" s="4"/>
      <c r="C44" s="13"/>
      <c r="D44" s="14" t="n">
        <f aca="false">SUM(D39:D43)</f>
        <v>12711.15</v>
      </c>
      <c r="E44" s="4"/>
    </row>
    <row r="45" customFormat="false" ht="15" hidden="false" customHeight="false" outlineLevel="0" collapsed="false">
      <c r="A45" s="12" t="s">
        <v>79</v>
      </c>
      <c r="B45" s="4"/>
      <c r="C45" s="9"/>
      <c r="D45" s="10"/>
      <c r="E45" s="12"/>
    </row>
    <row r="46" customFormat="false" ht="15" hidden="false" customHeight="false" outlineLevel="0" collapsed="false">
      <c r="A46" s="12"/>
      <c r="B46" s="4"/>
      <c r="C46" s="9" t="s">
        <v>297</v>
      </c>
      <c r="D46" s="10" t="n">
        <v>410.22</v>
      </c>
      <c r="E46" s="12" t="s">
        <v>526</v>
      </c>
    </row>
    <row r="47" customFormat="false" ht="15" hidden="false" customHeight="false" outlineLevel="0" collapsed="false">
      <c r="A47" s="12"/>
      <c r="B47" s="4"/>
      <c r="C47" s="9" t="s">
        <v>297</v>
      </c>
      <c r="D47" s="10" t="n">
        <v>2499</v>
      </c>
      <c r="E47" s="12" t="s">
        <v>527</v>
      </c>
    </row>
    <row r="48" customFormat="false" ht="15" hidden="false" customHeight="false" outlineLevel="0" collapsed="false">
      <c r="A48" s="12"/>
      <c r="B48" s="4"/>
      <c r="C48" s="9" t="s">
        <v>297</v>
      </c>
      <c r="D48" s="10" t="n">
        <v>2849.04</v>
      </c>
      <c r="E48" s="12" t="s">
        <v>528</v>
      </c>
    </row>
    <row r="49" customFormat="false" ht="15" hidden="false" customHeight="false" outlineLevel="0" collapsed="false">
      <c r="A49" s="12"/>
      <c r="B49" s="4"/>
      <c r="C49" s="9" t="s">
        <v>297</v>
      </c>
      <c r="D49" s="10" t="n">
        <v>55.79</v>
      </c>
      <c r="E49" s="12" t="s">
        <v>529</v>
      </c>
    </row>
    <row r="50" customFormat="false" ht="15" hidden="false" customHeight="false" outlineLevel="0" collapsed="false">
      <c r="A50" s="12"/>
      <c r="B50" s="4"/>
      <c r="C50" s="9" t="s">
        <v>297</v>
      </c>
      <c r="D50" s="10" t="n">
        <v>31.2</v>
      </c>
      <c r="E50" s="12" t="s">
        <v>529</v>
      </c>
    </row>
    <row r="51" customFormat="false" ht="15" hidden="false" customHeight="false" outlineLevel="0" collapsed="false">
      <c r="A51" s="12"/>
      <c r="B51" s="4"/>
      <c r="C51" s="9" t="s">
        <v>297</v>
      </c>
      <c r="D51" s="10" t="n">
        <v>3.14</v>
      </c>
      <c r="E51" s="12" t="s">
        <v>529</v>
      </c>
    </row>
    <row r="52" customFormat="false" ht="15" hidden="false" customHeight="false" outlineLevel="0" collapsed="false">
      <c r="A52" s="12"/>
      <c r="B52" s="4"/>
      <c r="C52" s="9" t="s">
        <v>297</v>
      </c>
      <c r="D52" s="10" t="n">
        <v>133.67</v>
      </c>
      <c r="E52" s="12" t="s">
        <v>529</v>
      </c>
    </row>
    <row r="53" customFormat="false" ht="15" hidden="false" customHeight="false" outlineLevel="0" collapsed="false">
      <c r="A53" s="17"/>
      <c r="B53" s="12"/>
      <c r="C53" s="9" t="s">
        <v>297</v>
      </c>
      <c r="D53" s="10" t="n">
        <v>4.59</v>
      </c>
      <c r="E53" s="12" t="s">
        <v>530</v>
      </c>
    </row>
    <row r="54" customFormat="false" ht="15" hidden="false" customHeight="false" outlineLevel="0" collapsed="false">
      <c r="A54" s="12"/>
      <c r="B54" s="12"/>
      <c r="C54" s="9" t="s">
        <v>297</v>
      </c>
      <c r="D54" s="10" t="n">
        <v>175.61</v>
      </c>
      <c r="E54" s="12" t="s">
        <v>530</v>
      </c>
    </row>
    <row r="55" customFormat="false" ht="15" hidden="false" customHeight="false" outlineLevel="0" collapsed="false">
      <c r="A55" s="12"/>
      <c r="B55" s="12"/>
      <c r="C55" s="9" t="s">
        <v>297</v>
      </c>
      <c r="D55" s="10" t="n">
        <v>65.61</v>
      </c>
      <c r="E55" s="12" t="s">
        <v>530</v>
      </c>
    </row>
    <row r="56" customFormat="false" ht="15" hidden="false" customHeight="false" outlineLevel="0" collapsed="false">
      <c r="A56" s="12"/>
      <c r="B56" s="12"/>
      <c r="C56" s="9" t="s">
        <v>297</v>
      </c>
      <c r="D56" s="10" t="n">
        <v>59.85</v>
      </c>
      <c r="E56" s="12" t="s">
        <v>530</v>
      </c>
    </row>
    <row r="57" customFormat="false" ht="15" hidden="false" customHeight="false" outlineLevel="0" collapsed="false">
      <c r="A57" s="12"/>
      <c r="B57" s="4"/>
      <c r="C57" s="9" t="s">
        <v>230</v>
      </c>
      <c r="D57" s="10" t="n">
        <v>17.66</v>
      </c>
      <c r="E57" s="12" t="s">
        <v>531</v>
      </c>
    </row>
    <row r="58" customFormat="false" ht="15" hidden="false" customHeight="false" outlineLevel="0" collapsed="false">
      <c r="A58" s="12"/>
      <c r="B58" s="4"/>
      <c r="C58" s="9" t="s">
        <v>230</v>
      </c>
      <c r="D58" s="10" t="n">
        <v>7.55</v>
      </c>
      <c r="E58" s="12" t="s">
        <v>532</v>
      </c>
    </row>
    <row r="59" customFormat="false" ht="15" hidden="false" customHeight="false" outlineLevel="0" collapsed="false">
      <c r="A59" s="12"/>
      <c r="B59" s="4"/>
      <c r="C59" s="9" t="s">
        <v>230</v>
      </c>
      <c r="D59" s="10" t="n">
        <v>18.2</v>
      </c>
      <c r="E59" s="12" t="s">
        <v>532</v>
      </c>
    </row>
    <row r="60" customFormat="false" ht="15" hidden="false" customHeight="false" outlineLevel="0" collapsed="false">
      <c r="A60" s="12"/>
      <c r="B60" s="4"/>
      <c r="C60" s="9" t="s">
        <v>230</v>
      </c>
      <c r="D60" s="10" t="n">
        <v>193.91</v>
      </c>
      <c r="E60" s="12" t="s">
        <v>532</v>
      </c>
    </row>
    <row r="61" customFormat="false" ht="15" hidden="false" customHeight="false" outlineLevel="0" collapsed="false">
      <c r="A61" s="12"/>
      <c r="B61" s="4"/>
      <c r="C61" s="9" t="s">
        <v>230</v>
      </c>
      <c r="D61" s="10" t="n">
        <v>13132.17</v>
      </c>
      <c r="E61" s="12" t="s">
        <v>533</v>
      </c>
    </row>
    <row r="62" customFormat="false" ht="15" hidden="false" customHeight="false" outlineLevel="0" collapsed="false">
      <c r="A62" s="12"/>
      <c r="B62" s="4"/>
      <c r="C62" s="9" t="s">
        <v>230</v>
      </c>
      <c r="D62" s="10" t="n">
        <v>13328</v>
      </c>
      <c r="E62" s="12" t="s">
        <v>534</v>
      </c>
    </row>
    <row r="63" customFormat="false" ht="15" hidden="false" customHeight="false" outlineLevel="0" collapsed="false">
      <c r="A63" s="12"/>
      <c r="B63" s="4"/>
      <c r="C63" s="9" t="s">
        <v>230</v>
      </c>
      <c r="D63" s="10" t="n">
        <v>5593</v>
      </c>
      <c r="E63" s="12" t="s">
        <v>535</v>
      </c>
    </row>
    <row r="64" customFormat="false" ht="15" hidden="false" customHeight="false" outlineLevel="0" collapsed="false">
      <c r="A64" s="12"/>
      <c r="B64" s="12"/>
      <c r="C64" s="9" t="s">
        <v>107</v>
      </c>
      <c r="D64" s="10" t="n">
        <v>2.66</v>
      </c>
      <c r="E64" s="12" t="s">
        <v>536</v>
      </c>
    </row>
    <row r="65" customFormat="false" ht="15" hidden="false" customHeight="false" outlineLevel="0" collapsed="false">
      <c r="A65" s="4" t="s">
        <v>95</v>
      </c>
      <c r="B65" s="4"/>
      <c r="C65" s="13"/>
      <c r="D65" s="14" t="n">
        <f aca="false">SUM(D45:D64)</f>
        <v>38580.87</v>
      </c>
      <c r="E65" s="17"/>
    </row>
    <row r="66" customFormat="false" ht="15" hidden="false" customHeight="false" outlineLevel="0" collapsed="false">
      <c r="A66" s="73" t="s">
        <v>204</v>
      </c>
      <c r="B66" s="4"/>
      <c r="C66" s="52"/>
      <c r="D66" s="54"/>
      <c r="E66" s="17"/>
    </row>
    <row r="67" customFormat="false" ht="15" hidden="false" customHeight="false" outlineLevel="0" collapsed="false">
      <c r="A67" s="4" t="s">
        <v>210</v>
      </c>
      <c r="B67" s="4"/>
      <c r="C67" s="13"/>
      <c r="D67" s="14" t="n">
        <f aca="false">SUM(D66:D66)</f>
        <v>0</v>
      </c>
      <c r="E67" s="17"/>
    </row>
    <row r="68" customFormat="false" ht="15" hidden="false" customHeight="false" outlineLevel="0" collapsed="false">
      <c r="A68" s="12" t="s">
        <v>96</v>
      </c>
      <c r="B68" s="12"/>
      <c r="C68" s="9" t="s">
        <v>168</v>
      </c>
      <c r="D68" s="10" t="n">
        <v>874.59</v>
      </c>
      <c r="E68" s="12" t="s">
        <v>154</v>
      </c>
    </row>
    <row r="69" customFormat="false" ht="15" hidden="false" customHeight="false" outlineLevel="0" collapsed="false">
      <c r="A69" s="12"/>
      <c r="B69" s="12"/>
      <c r="C69" s="9" t="s">
        <v>297</v>
      </c>
      <c r="D69" s="10" t="n">
        <v>553.4</v>
      </c>
      <c r="E69" s="12" t="s">
        <v>154</v>
      </c>
    </row>
    <row r="70" customFormat="false" ht="15" hidden="false" customHeight="false" outlineLevel="0" collapsed="false">
      <c r="A70" s="12"/>
      <c r="B70" s="12"/>
      <c r="C70" s="9" t="s">
        <v>297</v>
      </c>
      <c r="D70" s="10" t="n">
        <v>501.56</v>
      </c>
      <c r="E70" s="12" t="s">
        <v>154</v>
      </c>
    </row>
    <row r="71" customFormat="false" ht="15" hidden="false" customHeight="false" outlineLevel="0" collapsed="false">
      <c r="A71" s="12"/>
      <c r="B71" s="12"/>
      <c r="C71" s="9" t="s">
        <v>297</v>
      </c>
      <c r="D71" s="10" t="n">
        <v>59.8</v>
      </c>
      <c r="E71" s="12" t="s">
        <v>154</v>
      </c>
    </row>
    <row r="72" customFormat="false" ht="15" hidden="false" customHeight="false" outlineLevel="0" collapsed="false">
      <c r="A72" s="12"/>
      <c r="B72" s="12"/>
      <c r="C72" s="9" t="s">
        <v>297</v>
      </c>
      <c r="D72" s="10" t="n">
        <v>577.09</v>
      </c>
      <c r="E72" s="12" t="s">
        <v>154</v>
      </c>
    </row>
    <row r="73" customFormat="false" ht="15" hidden="false" customHeight="false" outlineLevel="0" collapsed="false">
      <c r="A73" s="12"/>
      <c r="B73" s="12"/>
      <c r="C73" s="9" t="s">
        <v>207</v>
      </c>
      <c r="D73" s="10" t="n">
        <v>364.77</v>
      </c>
      <c r="E73" s="12" t="s">
        <v>154</v>
      </c>
    </row>
    <row r="74" customFormat="false" ht="15" hidden="false" customHeight="false" outlineLevel="0" collapsed="false">
      <c r="A74" s="12"/>
      <c r="B74" s="12"/>
      <c r="C74" s="9" t="s">
        <v>207</v>
      </c>
      <c r="D74" s="10" t="n">
        <v>554.05</v>
      </c>
      <c r="E74" s="12" t="s">
        <v>154</v>
      </c>
    </row>
    <row r="75" customFormat="false" ht="15" hidden="false" customHeight="false" outlineLevel="0" collapsed="false">
      <c r="A75" s="12"/>
      <c r="B75" s="12"/>
      <c r="C75" s="9" t="s">
        <v>207</v>
      </c>
      <c r="D75" s="10" t="n">
        <v>250.61</v>
      </c>
      <c r="E75" s="12" t="s">
        <v>154</v>
      </c>
    </row>
    <row r="76" customFormat="false" ht="15" hidden="false" customHeight="false" outlineLevel="0" collapsed="false">
      <c r="A76" s="12"/>
      <c r="B76" s="12"/>
      <c r="C76" s="9" t="s">
        <v>230</v>
      </c>
      <c r="D76" s="10" t="n">
        <v>494.64</v>
      </c>
      <c r="E76" s="12" t="s">
        <v>154</v>
      </c>
    </row>
    <row r="77" customFormat="false" ht="15" hidden="false" customHeight="false" outlineLevel="0" collapsed="false">
      <c r="A77" s="12"/>
      <c r="B77" s="12"/>
      <c r="C77" s="9" t="s">
        <v>230</v>
      </c>
      <c r="D77" s="10" t="n">
        <v>580.88</v>
      </c>
      <c r="E77" s="12" t="s">
        <v>154</v>
      </c>
    </row>
    <row r="78" customFormat="false" ht="15" hidden="false" customHeight="false" outlineLevel="0" collapsed="false">
      <c r="A78" s="12"/>
      <c r="B78" s="12"/>
      <c r="C78" s="9" t="s">
        <v>230</v>
      </c>
      <c r="D78" s="10" t="n">
        <v>364.51</v>
      </c>
      <c r="E78" s="12" t="s">
        <v>154</v>
      </c>
    </row>
    <row r="79" customFormat="false" ht="15" hidden="false" customHeight="false" outlineLevel="0" collapsed="false">
      <c r="A79" s="12"/>
      <c r="B79" s="12"/>
      <c r="C79" s="9" t="s">
        <v>230</v>
      </c>
      <c r="D79" s="10" t="n">
        <v>826.89</v>
      </c>
      <c r="E79" s="12" t="s">
        <v>154</v>
      </c>
    </row>
    <row r="80" customFormat="false" ht="15" hidden="false" customHeight="false" outlineLevel="0" collapsed="false">
      <c r="A80" s="12"/>
      <c r="B80" s="12"/>
      <c r="C80" s="9" t="s">
        <v>230</v>
      </c>
      <c r="D80" s="10" t="n">
        <v>1020.92</v>
      </c>
      <c r="E80" s="12" t="s">
        <v>154</v>
      </c>
    </row>
    <row r="81" customFormat="false" ht="15" hidden="false" customHeight="false" outlineLevel="0" collapsed="false">
      <c r="A81" s="12"/>
      <c r="B81" s="12"/>
      <c r="C81" s="9" t="s">
        <v>230</v>
      </c>
      <c r="D81" s="10" t="n">
        <v>163.11</v>
      </c>
      <c r="E81" s="12" t="s">
        <v>154</v>
      </c>
    </row>
    <row r="82" customFormat="false" ht="15" hidden="false" customHeight="false" outlineLevel="0" collapsed="false">
      <c r="A82" s="12"/>
      <c r="B82" s="12"/>
      <c r="C82" s="9" t="s">
        <v>230</v>
      </c>
      <c r="D82" s="10" t="n">
        <v>1007.78</v>
      </c>
      <c r="E82" s="12" t="s">
        <v>154</v>
      </c>
    </row>
    <row r="83" customFormat="false" ht="15" hidden="false" customHeight="false" outlineLevel="0" collapsed="false">
      <c r="A83" s="12"/>
      <c r="B83" s="12"/>
      <c r="C83" s="9" t="s">
        <v>235</v>
      </c>
      <c r="D83" s="10" t="n">
        <v>140</v>
      </c>
      <c r="E83" s="12" t="s">
        <v>537</v>
      </c>
    </row>
    <row r="84" customFormat="false" ht="15" hidden="false" customHeight="false" outlineLevel="0" collapsed="false">
      <c r="A84" s="12"/>
      <c r="B84" s="12"/>
      <c r="C84" s="9" t="s">
        <v>107</v>
      </c>
      <c r="D84" s="10" t="n">
        <v>2036.75</v>
      </c>
      <c r="E84" s="12" t="s">
        <v>154</v>
      </c>
    </row>
    <row r="85" customFormat="false" ht="15" hidden="false" customHeight="false" outlineLevel="0" collapsed="false">
      <c r="A85" s="12"/>
      <c r="B85" s="12"/>
      <c r="C85" s="9" t="s">
        <v>107</v>
      </c>
      <c r="D85" s="10" t="n">
        <v>443.09</v>
      </c>
      <c r="E85" s="12" t="s">
        <v>154</v>
      </c>
    </row>
    <row r="86" customFormat="false" ht="15" hidden="false" customHeight="false" outlineLevel="0" collapsed="false">
      <c r="A86" s="12"/>
      <c r="B86" s="12"/>
      <c r="C86" s="9" t="s">
        <v>149</v>
      </c>
      <c r="D86" s="10" t="n">
        <v>370.35</v>
      </c>
      <c r="E86" s="12" t="s">
        <v>154</v>
      </c>
    </row>
    <row r="87" customFormat="false" ht="15" hidden="false" customHeight="false" outlineLevel="0" collapsed="false">
      <c r="A87" s="12"/>
      <c r="B87" s="12"/>
      <c r="C87" s="9" t="s">
        <v>149</v>
      </c>
      <c r="D87" s="10" t="n">
        <v>357.61</v>
      </c>
      <c r="E87" s="12" t="s">
        <v>154</v>
      </c>
    </row>
    <row r="88" customFormat="false" ht="15" hidden="false" customHeight="false" outlineLevel="0" collapsed="false">
      <c r="A88" s="4" t="s">
        <v>100</v>
      </c>
      <c r="B88" s="4"/>
      <c r="C88" s="13"/>
      <c r="D88" s="14" t="n">
        <f aca="false">SUM(D68:D87)</f>
        <v>11542.4</v>
      </c>
      <c r="E88" s="4"/>
    </row>
    <row r="89" customFormat="false" ht="15" hidden="false" customHeight="false" outlineLevel="0" collapsed="false">
      <c r="A89" s="11" t="n">
        <v>20.12</v>
      </c>
      <c r="B89" s="12"/>
      <c r="C89" s="9" t="s">
        <v>297</v>
      </c>
      <c r="D89" s="10" t="n">
        <v>2000</v>
      </c>
      <c r="E89" s="12" t="s">
        <v>538</v>
      </c>
    </row>
    <row r="90" customFormat="false" ht="15" hidden="false" customHeight="false" outlineLevel="0" collapsed="false">
      <c r="A90" s="11"/>
      <c r="B90" s="12"/>
      <c r="C90" s="9" t="s">
        <v>297</v>
      </c>
      <c r="D90" s="10" t="n">
        <v>2000</v>
      </c>
      <c r="E90" s="12" t="s">
        <v>538</v>
      </c>
    </row>
    <row r="91" customFormat="false" ht="15" hidden="false" customHeight="false" outlineLevel="0" collapsed="false">
      <c r="A91" s="28" t="s">
        <v>102</v>
      </c>
      <c r="B91" s="4"/>
      <c r="C91" s="13"/>
      <c r="D91" s="14" t="n">
        <f aca="false">SUM(D89:D90)</f>
        <v>4000</v>
      </c>
      <c r="E91" s="4"/>
    </row>
    <row r="92" customFormat="false" ht="15" hidden="false" customHeight="false" outlineLevel="0" collapsed="false">
      <c r="A92" s="12" t="s">
        <v>103</v>
      </c>
      <c r="B92" s="12"/>
      <c r="C92" s="9"/>
      <c r="D92" s="10" t="n">
        <v>210.51</v>
      </c>
      <c r="E92" s="12" t="s">
        <v>212</v>
      </c>
    </row>
    <row r="93" customFormat="false" ht="15" hidden="false" customHeight="false" outlineLevel="0" collapsed="false">
      <c r="A93" s="4" t="s">
        <v>105</v>
      </c>
      <c r="B93" s="4"/>
      <c r="C93" s="13"/>
      <c r="D93" s="14" t="n">
        <f aca="false">SUM(D92)</f>
        <v>210.51</v>
      </c>
      <c r="E93" s="4"/>
    </row>
    <row r="94" customFormat="false" ht="15" hidden="false" customHeight="false" outlineLevel="0" collapsed="false">
      <c r="A94" s="11" t="n">
        <v>20.25</v>
      </c>
      <c r="B94" s="12"/>
      <c r="C94" s="9" t="s">
        <v>297</v>
      </c>
      <c r="D94" s="10" t="n">
        <v>20</v>
      </c>
      <c r="E94" s="12" t="s">
        <v>539</v>
      </c>
    </row>
    <row r="95" customFormat="false" ht="15" hidden="false" customHeight="false" outlineLevel="0" collapsed="false">
      <c r="A95" s="11"/>
      <c r="B95" s="12"/>
      <c r="C95" s="9" t="s">
        <v>297</v>
      </c>
      <c r="D95" s="10" t="n">
        <v>1785</v>
      </c>
      <c r="E95" s="12" t="s">
        <v>540</v>
      </c>
    </row>
    <row r="96" customFormat="false" ht="15" hidden="false" customHeight="false" outlineLevel="0" collapsed="false">
      <c r="A96" s="11"/>
      <c r="B96" s="12"/>
      <c r="C96" s="9" t="s">
        <v>297</v>
      </c>
      <c r="D96" s="10" t="n">
        <v>3062.86</v>
      </c>
      <c r="E96" s="12" t="s">
        <v>541</v>
      </c>
    </row>
    <row r="97" customFormat="false" ht="15" hidden="false" customHeight="false" outlineLevel="0" collapsed="false">
      <c r="A97" s="11"/>
      <c r="B97" s="12"/>
      <c r="C97" s="9" t="s">
        <v>230</v>
      </c>
      <c r="D97" s="10" t="n">
        <v>1210</v>
      </c>
      <c r="E97" s="12" t="s">
        <v>540</v>
      </c>
    </row>
    <row r="98" customFormat="false" ht="15" hidden="false" customHeight="false" outlineLevel="0" collapsed="false">
      <c r="A98" s="11"/>
      <c r="B98" s="12"/>
      <c r="C98" s="9" t="s">
        <v>230</v>
      </c>
      <c r="D98" s="10" t="n">
        <v>5785.22</v>
      </c>
      <c r="E98" s="12" t="s">
        <v>540</v>
      </c>
    </row>
    <row r="99" customFormat="false" ht="15" hidden="false" customHeight="false" outlineLevel="0" collapsed="false">
      <c r="A99" s="11"/>
      <c r="B99" s="12"/>
      <c r="C99" s="9" t="s">
        <v>149</v>
      </c>
      <c r="D99" s="10" t="n">
        <v>12254.11</v>
      </c>
      <c r="E99" s="12" t="s">
        <v>540</v>
      </c>
    </row>
    <row r="100" customFormat="false" ht="15" hidden="false" customHeight="false" outlineLevel="0" collapsed="false">
      <c r="A100" s="4" t="s">
        <v>108</v>
      </c>
      <c r="B100" s="4"/>
      <c r="C100" s="13"/>
      <c r="D100" s="14" t="n">
        <f aca="false">SUM(D94:D99)</f>
        <v>24117.19</v>
      </c>
      <c r="E100" s="4"/>
    </row>
    <row r="101" customFormat="false" ht="15" hidden="false" customHeight="false" outlineLevel="0" collapsed="false">
      <c r="A101" s="12" t="s">
        <v>109</v>
      </c>
      <c r="B101" s="12"/>
      <c r="C101" s="9" t="s">
        <v>297</v>
      </c>
      <c r="D101" s="10" t="n">
        <v>238</v>
      </c>
      <c r="E101" s="12" t="s">
        <v>542</v>
      </c>
    </row>
    <row r="102" customFormat="false" ht="15" hidden="false" customHeight="false" outlineLevel="0" collapsed="false">
      <c r="A102" s="12"/>
      <c r="B102" s="12"/>
      <c r="C102" s="9" t="s">
        <v>297</v>
      </c>
      <c r="D102" s="10" t="n">
        <v>751.49</v>
      </c>
      <c r="E102" s="12" t="s">
        <v>543</v>
      </c>
    </row>
    <row r="103" customFormat="false" ht="15" hidden="false" customHeight="false" outlineLevel="0" collapsed="false">
      <c r="A103" s="4" t="s">
        <v>110</v>
      </c>
      <c r="B103" s="4"/>
      <c r="C103" s="13"/>
      <c r="D103" s="14" t="n">
        <f aca="false">SUM(D101:D102)</f>
        <v>989.49</v>
      </c>
      <c r="E103" s="4"/>
    </row>
    <row r="104" customFormat="false" ht="15" hidden="false" customHeight="false" outlineLevel="0" collapsed="false">
      <c r="A104" s="12" t="s">
        <v>111</v>
      </c>
      <c r="B104" s="12"/>
      <c r="C104" s="9"/>
      <c r="D104" s="10"/>
      <c r="E104" s="12"/>
    </row>
    <row r="105" customFormat="false" ht="15" hidden="false" customHeight="false" outlineLevel="0" collapsed="false">
      <c r="A105" s="12"/>
      <c r="B105" s="12"/>
      <c r="C105" s="9" t="s">
        <v>230</v>
      </c>
      <c r="D105" s="10" t="n">
        <v>271.87</v>
      </c>
      <c r="E105" s="12" t="s">
        <v>544</v>
      </c>
    </row>
    <row r="106" customFormat="false" ht="15" hidden="false" customHeight="false" outlineLevel="0" collapsed="false">
      <c r="A106" s="4" t="s">
        <v>112</v>
      </c>
      <c r="B106" s="4"/>
      <c r="C106" s="13"/>
      <c r="D106" s="14" t="n">
        <f aca="false">SUM(D105:D105)</f>
        <v>271.87</v>
      </c>
      <c r="E106" s="4"/>
    </row>
    <row r="107" customFormat="false" ht="15" hidden="false" customHeight="false" outlineLevel="0" collapsed="false">
      <c r="A107" s="12" t="s">
        <v>113</v>
      </c>
      <c r="B107" s="12"/>
      <c r="C107" s="9" t="s">
        <v>389</v>
      </c>
      <c r="D107" s="10" t="n">
        <v>200</v>
      </c>
      <c r="E107" s="12" t="s">
        <v>429</v>
      </c>
    </row>
    <row r="108" customFormat="false" ht="15" hidden="false" customHeight="false" outlineLevel="0" collapsed="false">
      <c r="A108" s="12"/>
      <c r="B108" s="12"/>
      <c r="C108" s="9" t="s">
        <v>80</v>
      </c>
      <c r="D108" s="10" t="n">
        <v>2060</v>
      </c>
      <c r="E108" s="12" t="s">
        <v>429</v>
      </c>
    </row>
    <row r="109" customFormat="false" ht="15" hidden="false" customHeight="false" outlineLevel="0" collapsed="false">
      <c r="A109" s="12"/>
      <c r="B109" s="12"/>
      <c r="C109" s="9" t="s">
        <v>297</v>
      </c>
      <c r="D109" s="10" t="n">
        <v>477.92</v>
      </c>
      <c r="E109" s="12" t="s">
        <v>545</v>
      </c>
    </row>
    <row r="110" customFormat="false" ht="15" hidden="false" customHeight="false" outlineLevel="0" collapsed="false">
      <c r="A110" s="12"/>
      <c r="B110" s="12"/>
      <c r="C110" s="9" t="s">
        <v>207</v>
      </c>
      <c r="D110" s="10" t="n">
        <v>2860</v>
      </c>
      <c r="E110" s="12" t="s">
        <v>429</v>
      </c>
    </row>
    <row r="111" customFormat="false" ht="15" hidden="false" customHeight="false" outlineLevel="0" collapsed="false">
      <c r="A111" s="12"/>
      <c r="B111" s="12"/>
      <c r="C111" s="9" t="s">
        <v>396</v>
      </c>
      <c r="D111" s="10" t="n">
        <v>6480</v>
      </c>
      <c r="E111" s="12" t="s">
        <v>429</v>
      </c>
    </row>
    <row r="112" customFormat="false" ht="15" hidden="false" customHeight="false" outlineLevel="0" collapsed="false">
      <c r="A112" s="12"/>
      <c r="B112" s="12"/>
      <c r="C112" s="9" t="s">
        <v>12</v>
      </c>
      <c r="D112" s="10" t="n">
        <v>40</v>
      </c>
      <c r="E112" s="12" t="s">
        <v>429</v>
      </c>
    </row>
    <row r="113" customFormat="false" ht="15" hidden="false" customHeight="false" outlineLevel="0" collapsed="false">
      <c r="A113" s="12"/>
      <c r="B113" s="12"/>
      <c r="C113" s="9" t="s">
        <v>230</v>
      </c>
      <c r="D113" s="10" t="n">
        <v>8776.25</v>
      </c>
      <c r="E113" s="12" t="s">
        <v>546</v>
      </c>
    </row>
    <row r="114" customFormat="false" ht="15" hidden="false" customHeight="false" outlineLevel="0" collapsed="false">
      <c r="A114" s="12"/>
      <c r="B114" s="12"/>
      <c r="C114" s="9" t="s">
        <v>235</v>
      </c>
      <c r="D114" s="10" t="n">
        <v>20</v>
      </c>
      <c r="E114" s="12" t="s">
        <v>429</v>
      </c>
    </row>
    <row r="115" customFormat="false" ht="15" hidden="false" customHeight="false" outlineLevel="0" collapsed="false">
      <c r="A115" s="12"/>
      <c r="B115" s="12"/>
      <c r="C115" s="9" t="s">
        <v>331</v>
      </c>
      <c r="D115" s="10" t="n">
        <v>138.4</v>
      </c>
      <c r="E115" s="12" t="s">
        <v>547</v>
      </c>
    </row>
    <row r="116" customFormat="false" ht="15" hidden="false" customHeight="false" outlineLevel="0" collapsed="false">
      <c r="A116" s="12"/>
      <c r="B116" s="12"/>
      <c r="C116" s="9" t="s">
        <v>107</v>
      </c>
      <c r="D116" s="10" t="n">
        <v>3570</v>
      </c>
      <c r="E116" s="12" t="s">
        <v>548</v>
      </c>
    </row>
    <row r="117" customFormat="false" ht="15" hidden="false" customHeight="false" outlineLevel="0" collapsed="false">
      <c r="A117" s="12"/>
      <c r="B117" s="12"/>
      <c r="C117" s="9" t="s">
        <v>107</v>
      </c>
      <c r="D117" s="10" t="n">
        <v>3570</v>
      </c>
      <c r="E117" s="12" t="s">
        <v>548</v>
      </c>
    </row>
    <row r="118" customFormat="false" ht="15" hidden="false" customHeight="false" outlineLevel="0" collapsed="false">
      <c r="A118" s="12"/>
      <c r="B118" s="12"/>
      <c r="C118" s="9" t="s">
        <v>107</v>
      </c>
      <c r="D118" s="10" t="n">
        <v>3570</v>
      </c>
      <c r="E118" s="12" t="s">
        <v>548</v>
      </c>
    </row>
    <row r="119" customFormat="false" ht="15" hidden="false" customHeight="false" outlineLevel="0" collapsed="false">
      <c r="A119" s="12"/>
      <c r="B119" s="12"/>
      <c r="C119" s="9" t="s">
        <v>107</v>
      </c>
      <c r="D119" s="10" t="n">
        <v>3570</v>
      </c>
      <c r="E119" s="12" t="s">
        <v>548</v>
      </c>
    </row>
    <row r="120" customFormat="false" ht="15" hidden="false" customHeight="false" outlineLevel="0" collapsed="false">
      <c r="A120" s="12"/>
      <c r="B120" s="12"/>
      <c r="C120" s="9" t="s">
        <v>107</v>
      </c>
      <c r="D120" s="10" t="n">
        <v>3570</v>
      </c>
      <c r="E120" s="12" t="s">
        <v>548</v>
      </c>
    </row>
    <row r="121" customFormat="false" ht="15" hidden="false" customHeight="false" outlineLevel="0" collapsed="false">
      <c r="A121" s="12"/>
      <c r="B121" s="12"/>
      <c r="C121" s="9" t="s">
        <v>319</v>
      </c>
      <c r="D121" s="10" t="n">
        <v>10</v>
      </c>
      <c r="E121" s="12" t="s">
        <v>549</v>
      </c>
    </row>
    <row r="122" customFormat="false" ht="15" hidden="false" customHeight="false" outlineLevel="0" collapsed="false">
      <c r="A122" s="12"/>
      <c r="B122" s="12"/>
      <c r="C122" s="9" t="s">
        <v>319</v>
      </c>
      <c r="D122" s="10" t="n">
        <v>1</v>
      </c>
      <c r="E122" s="12" t="s">
        <v>549</v>
      </c>
    </row>
    <row r="123" customFormat="false" ht="15" hidden="false" customHeight="false" outlineLevel="0" collapsed="false">
      <c r="A123" s="4" t="s">
        <v>123</v>
      </c>
      <c r="B123" s="4"/>
      <c r="C123" s="13"/>
      <c r="D123" s="14" t="n">
        <f aca="false">SUM(D107:D122)</f>
        <v>38913.57</v>
      </c>
      <c r="E123" s="4"/>
    </row>
    <row r="124" customFormat="false" ht="15" hidden="false" customHeight="false" outlineLevel="0" collapsed="false">
      <c r="A124" s="11" t="n">
        <v>59.17</v>
      </c>
      <c r="B124" s="12"/>
      <c r="C124" s="9" t="s">
        <v>297</v>
      </c>
      <c r="D124" s="10" t="n">
        <v>31900</v>
      </c>
      <c r="E124" s="12" t="s">
        <v>434</v>
      </c>
    </row>
    <row r="125" customFormat="false" ht="15" hidden="false" customHeight="false" outlineLevel="0" collapsed="false">
      <c r="A125" s="11"/>
      <c r="B125" s="12"/>
      <c r="C125" s="9" t="s">
        <v>297</v>
      </c>
      <c r="D125" s="10" t="n">
        <v>5540.41</v>
      </c>
      <c r="E125" s="12" t="s">
        <v>434</v>
      </c>
    </row>
    <row r="126" customFormat="false" ht="15" hidden="false" customHeight="false" outlineLevel="0" collapsed="false">
      <c r="A126" s="11"/>
      <c r="B126" s="12"/>
      <c r="C126" s="9" t="s">
        <v>297</v>
      </c>
      <c r="D126" s="10" t="n">
        <v>2991.17</v>
      </c>
      <c r="E126" s="12" t="s">
        <v>434</v>
      </c>
    </row>
    <row r="127" customFormat="false" ht="15" hidden="false" customHeight="false" outlineLevel="0" collapsed="false">
      <c r="A127" s="11"/>
      <c r="B127" s="12"/>
      <c r="C127" s="9" t="s">
        <v>297</v>
      </c>
      <c r="D127" s="10" t="n">
        <v>3641.92</v>
      </c>
      <c r="E127" s="12" t="s">
        <v>434</v>
      </c>
    </row>
    <row r="128" customFormat="false" ht="15" hidden="false" customHeight="false" outlineLevel="0" collapsed="false">
      <c r="A128" s="11"/>
      <c r="B128" s="12"/>
      <c r="C128" s="9" t="s">
        <v>297</v>
      </c>
      <c r="D128" s="10" t="n">
        <v>2871.31</v>
      </c>
      <c r="E128" s="12" t="s">
        <v>434</v>
      </c>
    </row>
    <row r="129" customFormat="false" ht="15" hidden="false" customHeight="false" outlineLevel="0" collapsed="false">
      <c r="A129" s="11"/>
      <c r="B129" s="12"/>
      <c r="C129" s="9" t="s">
        <v>297</v>
      </c>
      <c r="D129" s="10" t="n">
        <v>15018.65</v>
      </c>
      <c r="E129" s="12" t="s">
        <v>434</v>
      </c>
    </row>
    <row r="130" customFormat="false" ht="15" hidden="false" customHeight="false" outlineLevel="0" collapsed="false">
      <c r="A130" s="11"/>
      <c r="B130" s="12"/>
      <c r="C130" s="9" t="s">
        <v>297</v>
      </c>
      <c r="D130" s="10" t="n">
        <v>2714.75</v>
      </c>
      <c r="E130" s="12" t="s">
        <v>434</v>
      </c>
    </row>
    <row r="131" customFormat="false" ht="15" hidden="false" customHeight="false" outlineLevel="0" collapsed="false">
      <c r="A131" s="11"/>
      <c r="B131" s="12"/>
      <c r="C131" s="9" t="s">
        <v>297</v>
      </c>
      <c r="D131" s="10" t="n">
        <v>2844.8</v>
      </c>
      <c r="E131" s="12" t="s">
        <v>434</v>
      </c>
    </row>
    <row r="132" customFormat="false" ht="15" hidden="false" customHeight="false" outlineLevel="0" collapsed="false">
      <c r="A132" s="11"/>
      <c r="B132" s="12"/>
      <c r="C132" s="9" t="s">
        <v>297</v>
      </c>
      <c r="D132" s="10" t="n">
        <v>6369.03</v>
      </c>
      <c r="E132" s="12" t="s">
        <v>434</v>
      </c>
    </row>
    <row r="133" customFormat="false" ht="15" hidden="false" customHeight="false" outlineLevel="0" collapsed="false">
      <c r="A133" s="11"/>
      <c r="B133" s="12"/>
      <c r="C133" s="9" t="s">
        <v>297</v>
      </c>
      <c r="D133" s="10" t="n">
        <v>3724.99</v>
      </c>
      <c r="E133" s="12" t="s">
        <v>434</v>
      </c>
    </row>
    <row r="134" customFormat="false" ht="15" hidden="false" customHeight="false" outlineLevel="0" collapsed="false">
      <c r="A134" s="11"/>
      <c r="B134" s="12"/>
      <c r="C134" s="9" t="s">
        <v>297</v>
      </c>
      <c r="D134" s="10" t="n">
        <v>1763.35</v>
      </c>
      <c r="E134" s="12" t="s">
        <v>434</v>
      </c>
    </row>
    <row r="135" customFormat="false" ht="15" hidden="false" customHeight="false" outlineLevel="0" collapsed="false">
      <c r="A135" s="11"/>
      <c r="B135" s="12"/>
      <c r="C135" s="9" t="s">
        <v>297</v>
      </c>
      <c r="D135" s="10" t="n">
        <v>3426.82</v>
      </c>
      <c r="E135" s="12" t="s">
        <v>434</v>
      </c>
    </row>
    <row r="136" customFormat="false" ht="15" hidden="false" customHeight="false" outlineLevel="0" collapsed="false">
      <c r="A136" s="11"/>
      <c r="B136" s="12"/>
      <c r="C136" s="9" t="s">
        <v>297</v>
      </c>
      <c r="D136" s="10" t="n">
        <v>4322.93</v>
      </c>
      <c r="E136" s="12" t="s">
        <v>434</v>
      </c>
    </row>
    <row r="137" customFormat="false" ht="15" hidden="false" customHeight="false" outlineLevel="0" collapsed="false">
      <c r="A137" s="11"/>
      <c r="B137" s="12"/>
      <c r="C137" s="9" t="s">
        <v>297</v>
      </c>
      <c r="D137" s="10" t="n">
        <v>2618.82</v>
      </c>
      <c r="E137" s="12" t="s">
        <v>434</v>
      </c>
    </row>
    <row r="138" customFormat="false" ht="15" hidden="false" customHeight="false" outlineLevel="0" collapsed="false">
      <c r="A138" s="11"/>
      <c r="B138" s="12"/>
      <c r="C138" s="9" t="s">
        <v>297</v>
      </c>
      <c r="D138" s="10" t="n">
        <v>4242.72</v>
      </c>
      <c r="E138" s="12" t="s">
        <v>434</v>
      </c>
    </row>
    <row r="139" customFormat="false" ht="15" hidden="false" customHeight="false" outlineLevel="0" collapsed="false">
      <c r="A139" s="11"/>
      <c r="B139" s="12"/>
      <c r="C139" s="9" t="s">
        <v>297</v>
      </c>
      <c r="D139" s="10" t="n">
        <v>1686.21</v>
      </c>
      <c r="E139" s="12" t="s">
        <v>434</v>
      </c>
    </row>
    <row r="140" customFormat="false" ht="15" hidden="false" customHeight="false" outlineLevel="0" collapsed="false">
      <c r="A140" s="11"/>
      <c r="B140" s="12"/>
      <c r="C140" s="9" t="s">
        <v>297</v>
      </c>
      <c r="D140" s="10" t="n">
        <v>15000</v>
      </c>
      <c r="E140" s="12" t="s">
        <v>434</v>
      </c>
    </row>
    <row r="141" customFormat="false" ht="15" hidden="false" customHeight="false" outlineLevel="0" collapsed="false">
      <c r="A141" s="11"/>
      <c r="B141" s="12"/>
      <c r="C141" s="9" t="s">
        <v>297</v>
      </c>
      <c r="D141" s="10" t="n">
        <v>3000</v>
      </c>
      <c r="E141" s="12" t="s">
        <v>434</v>
      </c>
    </row>
    <row r="142" customFormat="false" ht="15" hidden="false" customHeight="false" outlineLevel="0" collapsed="false">
      <c r="A142" s="11"/>
      <c r="B142" s="12"/>
      <c r="C142" s="9" t="s">
        <v>230</v>
      </c>
      <c r="D142" s="10" t="n">
        <v>119500</v>
      </c>
      <c r="E142" s="12" t="s">
        <v>434</v>
      </c>
    </row>
    <row r="143" customFormat="false" ht="15" hidden="false" customHeight="false" outlineLevel="0" collapsed="false">
      <c r="A143" s="11"/>
      <c r="B143" s="12"/>
      <c r="C143" s="9" t="s">
        <v>230</v>
      </c>
      <c r="D143" s="10" t="n">
        <v>392719.6</v>
      </c>
      <c r="E143" s="12" t="s">
        <v>434</v>
      </c>
    </row>
    <row r="144" customFormat="false" ht="15" hidden="false" customHeight="false" outlineLevel="0" collapsed="false">
      <c r="A144" s="11"/>
      <c r="B144" s="12"/>
      <c r="C144" s="9" t="s">
        <v>149</v>
      </c>
      <c r="D144" s="10" t="n">
        <v>397333.36</v>
      </c>
      <c r="E144" s="12" t="s">
        <v>434</v>
      </c>
    </row>
    <row r="145" customFormat="false" ht="15" hidden="false" customHeight="false" outlineLevel="0" collapsed="false">
      <c r="A145" s="28" t="s">
        <v>128</v>
      </c>
      <c r="B145" s="4"/>
      <c r="C145" s="13"/>
      <c r="D145" s="14" t="n">
        <f aca="false">SUM(D124:D144)</f>
        <v>1023230.84</v>
      </c>
      <c r="E145" s="12"/>
    </row>
    <row r="146" customFormat="false" ht="15" hidden="false" customHeight="false" outlineLevel="0" collapsed="false">
      <c r="A146" s="60" t="s">
        <v>124</v>
      </c>
      <c r="B146" s="12"/>
      <c r="C146" s="9"/>
      <c r="D146" s="10"/>
      <c r="E146" s="12"/>
    </row>
    <row r="147" customFormat="false" ht="15" hidden="false" customHeight="false" outlineLevel="0" collapsed="false">
      <c r="A147" s="28" t="s">
        <v>126</v>
      </c>
      <c r="B147" s="4"/>
      <c r="C147" s="13"/>
      <c r="D147" s="14" t="n">
        <f aca="false">SUM(D146:D146)</f>
        <v>0</v>
      </c>
      <c r="E147" s="4"/>
    </row>
    <row r="148" customFormat="false" ht="15" hidden="false" customHeight="false" outlineLevel="0" collapsed="false">
      <c r="A148" s="31" t="s">
        <v>129</v>
      </c>
      <c r="B148" s="12"/>
      <c r="C148" s="9" t="s">
        <v>14</v>
      </c>
      <c r="D148" s="10" t="n">
        <v>11016</v>
      </c>
      <c r="E148" s="12" t="s">
        <v>435</v>
      </c>
    </row>
    <row r="149" customFormat="false" ht="15" hidden="false" customHeight="false" outlineLevel="0" collapsed="false">
      <c r="A149" s="32" t="s">
        <v>131</v>
      </c>
      <c r="B149" s="12"/>
      <c r="C149" s="9"/>
      <c r="D149" s="14" t="n">
        <f aca="false">SUM(D148)</f>
        <v>11016</v>
      </c>
      <c r="E149" s="12"/>
    </row>
    <row r="150" customFormat="false" ht="15" hidden="false" customHeight="false" outlineLevel="0" collapsed="false">
      <c r="A150" s="31" t="n">
        <v>65.01</v>
      </c>
      <c r="B150" s="12"/>
      <c r="C150" s="9" t="s">
        <v>319</v>
      </c>
      <c r="D150" s="10" t="n">
        <v>10013777.92</v>
      </c>
      <c r="E150" s="12" t="s">
        <v>436</v>
      </c>
    </row>
    <row r="151" customFormat="false" ht="15" hidden="false" customHeight="false" outlineLevel="0" collapsed="false">
      <c r="A151" s="32" t="s">
        <v>133</v>
      </c>
      <c r="B151" s="12"/>
      <c r="C151" s="9"/>
      <c r="D151" s="14" t="n">
        <f aca="false">SUM(D150)</f>
        <v>10013777.92</v>
      </c>
      <c r="E151" s="12"/>
    </row>
    <row r="152" customFormat="false" ht="15" hidden="false" customHeight="false" outlineLevel="0" collapsed="false">
      <c r="A152" s="31" t="s">
        <v>134</v>
      </c>
      <c r="B152" s="12"/>
      <c r="C152" s="9" t="s">
        <v>297</v>
      </c>
      <c r="D152" s="10" t="n">
        <v>3353</v>
      </c>
      <c r="E152" s="12" t="s">
        <v>550</v>
      </c>
    </row>
    <row r="153" customFormat="false" ht="15" hidden="false" customHeight="false" outlineLevel="0" collapsed="false">
      <c r="A153" s="31"/>
      <c r="B153" s="12"/>
      <c r="C153" s="9" t="s">
        <v>207</v>
      </c>
      <c r="D153" s="10" t="n">
        <v>31354.32</v>
      </c>
      <c r="E153" s="12" t="s">
        <v>551</v>
      </c>
    </row>
    <row r="154" customFormat="false" ht="15" hidden="false" customHeight="false" outlineLevel="0" collapsed="false">
      <c r="A154" s="31"/>
      <c r="B154" s="12"/>
      <c r="C154" s="9" t="s">
        <v>207</v>
      </c>
      <c r="D154" s="10" t="n">
        <v>2876.54</v>
      </c>
      <c r="E154" s="12" t="s">
        <v>552</v>
      </c>
    </row>
    <row r="155" customFormat="false" ht="15" hidden="false" customHeight="false" outlineLevel="0" collapsed="false">
      <c r="A155" s="31"/>
      <c r="B155" s="12"/>
      <c r="C155" s="9" t="s">
        <v>319</v>
      </c>
      <c r="D155" s="10" t="n">
        <v>8461058.97</v>
      </c>
      <c r="E155" s="12" t="s">
        <v>436</v>
      </c>
    </row>
    <row r="156" customFormat="false" ht="15" hidden="false" customHeight="false" outlineLevel="0" collapsed="false">
      <c r="A156" s="32" t="s">
        <v>135</v>
      </c>
      <c r="B156" s="4"/>
      <c r="C156" s="13"/>
      <c r="D156" s="14" t="n">
        <f aca="false">SUM(D152:D155)</f>
        <v>8498642.83</v>
      </c>
      <c r="E156" s="27" t="s">
        <v>553</v>
      </c>
    </row>
    <row r="157" customFormat="false" ht="15" hidden="false" customHeight="false" outlineLevel="0" collapsed="false">
      <c r="A157" s="31" t="s">
        <v>304</v>
      </c>
      <c r="B157" s="4"/>
      <c r="C157" s="9"/>
      <c r="D157" s="10"/>
      <c r="E157" s="12"/>
    </row>
    <row r="158" customFormat="false" ht="15" hidden="false" customHeight="false" outlineLevel="0" collapsed="false">
      <c r="A158" s="32" t="s">
        <v>305</v>
      </c>
      <c r="B158" s="4"/>
      <c r="C158" s="13"/>
      <c r="D158" s="14" t="n">
        <f aca="false">SUM(D157:D157)</f>
        <v>0</v>
      </c>
      <c r="E158" s="4"/>
    </row>
    <row r="159" customFormat="false" ht="15" hidden="false" customHeight="false" outlineLevel="0" collapsed="false">
      <c r="D159" s="1" t="n">
        <f aca="false">D12+D16+D18+D20+D23+D38+D44+D65+D88+D91+D93+D100+D103+D106+D123+D145+D147+D149+D151+D156+D158+D67+D25+D14</f>
        <v>19708409.47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51" activeCellId="0" sqref="A51"/>
    </sheetView>
  </sheetViews>
  <sheetFormatPr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3" min="2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5" hidden="false" customHeight="false" outlineLevel="0" collapsed="false">
      <c r="A2" s="7" t="s">
        <v>10</v>
      </c>
      <c r="B2" s="8" t="s">
        <v>509</v>
      </c>
      <c r="C2" s="9" t="s">
        <v>14</v>
      </c>
      <c r="D2" s="10" t="n">
        <v>56191</v>
      </c>
      <c r="E2" s="11" t="s">
        <v>554</v>
      </c>
    </row>
    <row r="3" customFormat="false" ht="15" hidden="false" customHeight="false" outlineLevel="0" collapsed="false">
      <c r="A3" s="7"/>
      <c r="B3" s="8"/>
      <c r="C3" s="9" t="s">
        <v>14</v>
      </c>
      <c r="D3" s="10" t="n">
        <v>218782</v>
      </c>
      <c r="E3" s="11" t="s">
        <v>374</v>
      </c>
    </row>
    <row r="4" customFormat="false" ht="15" hidden="false" customHeight="false" outlineLevel="0" collapsed="false">
      <c r="A4" s="7"/>
      <c r="B4" s="8"/>
      <c r="C4" s="9" t="s">
        <v>14</v>
      </c>
      <c r="D4" s="10" t="n">
        <v>85663</v>
      </c>
      <c r="E4" s="11" t="s">
        <v>445</v>
      </c>
    </row>
    <row r="5" customFormat="false" ht="15" hidden="false" customHeight="false" outlineLevel="0" collapsed="false">
      <c r="A5" s="7"/>
      <c r="B5" s="8"/>
      <c r="C5" s="9" t="s">
        <v>14</v>
      </c>
      <c r="D5" s="10" t="n">
        <f aca="false">206874-46550-36592-799-12399</f>
        <v>110534</v>
      </c>
      <c r="E5" s="11" t="s">
        <v>447</v>
      </c>
    </row>
    <row r="6" customFormat="false" ht="15" hidden="false" customHeight="false" outlineLevel="0" collapsed="false">
      <c r="A6" s="7"/>
      <c r="B6" s="8"/>
      <c r="C6" s="9" t="s">
        <v>14</v>
      </c>
      <c r="D6" s="10" t="n">
        <v>96266</v>
      </c>
      <c r="E6" s="11" t="s">
        <v>447</v>
      </c>
    </row>
    <row r="7" customFormat="false" ht="15" hidden="false" customHeight="false" outlineLevel="0" collapsed="false">
      <c r="A7" s="7"/>
      <c r="B7" s="8"/>
      <c r="C7" s="9" t="s">
        <v>14</v>
      </c>
      <c r="D7" s="10" t="n">
        <v>33344</v>
      </c>
      <c r="E7" s="11" t="s">
        <v>447</v>
      </c>
    </row>
    <row r="8" customFormat="false" ht="15" hidden="false" customHeight="false" outlineLevel="0" collapsed="false">
      <c r="A8" s="7"/>
      <c r="B8" s="8"/>
      <c r="C8" s="9" t="s">
        <v>14</v>
      </c>
      <c r="D8" s="10" t="n">
        <v>148565</v>
      </c>
      <c r="E8" s="11" t="s">
        <v>447</v>
      </c>
    </row>
    <row r="9" customFormat="false" ht="15" hidden="false" customHeight="false" outlineLevel="0" collapsed="false">
      <c r="A9" s="7"/>
      <c r="B9" s="8"/>
      <c r="C9" s="9" t="s">
        <v>14</v>
      </c>
      <c r="D9" s="10" t="n">
        <v>23232</v>
      </c>
      <c r="E9" s="11" t="s">
        <v>447</v>
      </c>
    </row>
    <row r="10" customFormat="false" ht="15" hidden="false" customHeight="false" outlineLevel="0" collapsed="false">
      <c r="A10" s="7"/>
      <c r="B10" s="8"/>
      <c r="C10" s="9" t="s">
        <v>107</v>
      </c>
      <c r="D10" s="10" t="n">
        <v>60</v>
      </c>
      <c r="E10" s="11" t="s">
        <v>446</v>
      </c>
    </row>
    <row r="11" customFormat="false" ht="15" hidden="false" customHeight="false" outlineLevel="0" collapsed="false">
      <c r="A11" s="7"/>
      <c r="B11" s="8"/>
      <c r="C11" s="9" t="s">
        <v>107</v>
      </c>
      <c r="D11" s="10" t="n">
        <v>588</v>
      </c>
      <c r="E11" s="11" t="s">
        <v>378</v>
      </c>
    </row>
    <row r="12" customFormat="false" ht="15" hidden="false" customHeight="false" outlineLevel="0" collapsed="false">
      <c r="A12" s="7"/>
      <c r="B12" s="8"/>
      <c r="C12" s="9" t="s">
        <v>107</v>
      </c>
      <c r="D12" s="10" t="n">
        <v>640</v>
      </c>
      <c r="E12" s="11" t="s">
        <v>378</v>
      </c>
    </row>
    <row r="13" customFormat="false" ht="15" hidden="false" customHeight="false" outlineLevel="0" collapsed="false">
      <c r="A13" s="7"/>
      <c r="B13" s="8"/>
      <c r="C13" s="9" t="s">
        <v>107</v>
      </c>
      <c r="D13" s="10" t="n">
        <v>200</v>
      </c>
      <c r="E13" s="11" t="s">
        <v>378</v>
      </c>
    </row>
    <row r="14" customFormat="false" ht="15" hidden="false" customHeight="false" outlineLevel="0" collapsed="false">
      <c r="A14" s="7"/>
      <c r="B14" s="8"/>
      <c r="C14" s="9" t="s">
        <v>107</v>
      </c>
      <c r="D14" s="10" t="n">
        <v>1300</v>
      </c>
      <c r="E14" s="11" t="s">
        <v>378</v>
      </c>
    </row>
    <row r="15" customFormat="false" ht="15" hidden="false" customHeight="false" outlineLevel="0" collapsed="false">
      <c r="A15" s="7"/>
      <c r="B15" s="8"/>
      <c r="C15" s="9" t="s">
        <v>107</v>
      </c>
      <c r="D15" s="10" t="n">
        <v>1500</v>
      </c>
      <c r="E15" s="11" t="s">
        <v>378</v>
      </c>
    </row>
    <row r="16" customFormat="false" ht="15" hidden="false" customHeight="false" outlineLevel="0" collapsed="false">
      <c r="A16" s="7"/>
      <c r="B16" s="8"/>
      <c r="C16" s="9" t="s">
        <v>141</v>
      </c>
      <c r="D16" s="10" t="n">
        <v>757</v>
      </c>
      <c r="E16" s="11" t="s">
        <v>555</v>
      </c>
    </row>
    <row r="17" customFormat="false" ht="15" hidden="false" customHeight="false" outlineLevel="0" collapsed="false">
      <c r="A17" s="7"/>
      <c r="B17" s="8"/>
      <c r="C17" s="9" t="s">
        <v>107</v>
      </c>
      <c r="D17" s="10" t="n">
        <v>1000</v>
      </c>
      <c r="E17" s="11" t="s">
        <v>312</v>
      </c>
    </row>
    <row r="18" customFormat="false" ht="15" hidden="false" customHeight="false" outlineLevel="0" collapsed="false">
      <c r="A18" s="7"/>
      <c r="B18" s="8"/>
      <c r="C18" s="9" t="s">
        <v>120</v>
      </c>
      <c r="D18" s="10" t="n">
        <v>500</v>
      </c>
      <c r="E18" s="11" t="s">
        <v>312</v>
      </c>
    </row>
    <row r="19" customFormat="false" ht="15" hidden="false" customHeight="false" outlineLevel="0" collapsed="false">
      <c r="A19" s="7"/>
      <c r="B19" s="8"/>
      <c r="C19" s="9" t="s">
        <v>149</v>
      </c>
      <c r="D19" s="10" t="n">
        <v>3</v>
      </c>
      <c r="E19" s="11" t="s">
        <v>554</v>
      </c>
    </row>
    <row r="20" customFormat="false" ht="15" hidden="false" customHeight="false" outlineLevel="0" collapsed="false">
      <c r="A20" s="7"/>
      <c r="B20" s="8"/>
      <c r="C20" s="9" t="s">
        <v>149</v>
      </c>
      <c r="D20" s="10" t="n">
        <v>28</v>
      </c>
      <c r="E20" s="11" t="s">
        <v>556</v>
      </c>
    </row>
    <row r="21" customFormat="false" ht="15" hidden="false" customHeight="false" outlineLevel="0" collapsed="false">
      <c r="A21" s="7"/>
      <c r="B21" s="8"/>
      <c r="C21" s="9" t="s">
        <v>149</v>
      </c>
      <c r="D21" s="10" t="n">
        <v>225</v>
      </c>
      <c r="E21" s="11" t="s">
        <v>447</v>
      </c>
    </row>
    <row r="22" customFormat="false" ht="15" hidden="false" customHeight="false" outlineLevel="0" collapsed="false">
      <c r="A22" s="4" t="s">
        <v>20</v>
      </c>
      <c r="B22" s="4"/>
      <c r="C22" s="13"/>
      <c r="D22" s="14" t="n">
        <f aca="false">SUM(D2:D21)</f>
        <v>779378</v>
      </c>
      <c r="E22" s="15"/>
    </row>
    <row r="23" customFormat="false" ht="15" hidden="false" customHeight="false" outlineLevel="0" collapsed="false">
      <c r="A23" s="12" t="s">
        <v>21</v>
      </c>
      <c r="B23" s="12"/>
      <c r="C23" s="9" t="s">
        <v>14</v>
      </c>
      <c r="D23" s="10" t="n">
        <v>46550</v>
      </c>
      <c r="E23" s="12" t="s">
        <v>380</v>
      </c>
    </row>
    <row r="24" customFormat="false" ht="15" hidden="false" customHeight="false" outlineLevel="0" collapsed="false">
      <c r="A24" s="4" t="s">
        <v>23</v>
      </c>
      <c r="B24" s="4"/>
      <c r="C24" s="13"/>
      <c r="D24" s="14" t="n">
        <f aca="false">D23</f>
        <v>46550</v>
      </c>
      <c r="E24" s="4"/>
    </row>
    <row r="25" customFormat="false" ht="15" hidden="false" customHeight="false" outlineLevel="0" collapsed="false">
      <c r="A25" s="12" t="s">
        <v>24</v>
      </c>
      <c r="B25" s="12"/>
      <c r="C25" s="9" t="s">
        <v>14</v>
      </c>
      <c r="D25" s="10" t="n">
        <v>1093</v>
      </c>
      <c r="E25" s="12" t="s">
        <v>381</v>
      </c>
    </row>
    <row r="26" customFormat="false" ht="15" hidden="false" customHeight="false" outlineLevel="0" collapsed="false">
      <c r="A26" s="12"/>
      <c r="B26" s="12"/>
      <c r="C26" s="9" t="s">
        <v>14</v>
      </c>
      <c r="D26" s="10" t="n">
        <v>4216</v>
      </c>
      <c r="E26" s="12" t="s">
        <v>557</v>
      </c>
    </row>
    <row r="27" customFormat="false" ht="15" hidden="false" customHeight="false" outlineLevel="0" collapsed="false">
      <c r="A27" s="12"/>
      <c r="B27" s="12"/>
      <c r="C27" s="9" t="s">
        <v>14</v>
      </c>
      <c r="D27" s="10" t="n">
        <v>1689</v>
      </c>
      <c r="E27" s="12" t="s">
        <v>558</v>
      </c>
    </row>
    <row r="28" customFormat="false" ht="15" hidden="false" customHeight="false" outlineLevel="0" collapsed="false">
      <c r="A28" s="12"/>
      <c r="B28" s="12"/>
      <c r="C28" s="9" t="s">
        <v>51</v>
      </c>
      <c r="D28" s="10" t="n">
        <v>9866</v>
      </c>
      <c r="E28" s="12" t="s">
        <v>507</v>
      </c>
    </row>
    <row r="29" customFormat="false" ht="15" hidden="false" customHeight="false" outlineLevel="0" collapsed="false">
      <c r="A29" s="4" t="s">
        <v>30</v>
      </c>
      <c r="B29" s="4"/>
      <c r="C29" s="13"/>
      <c r="D29" s="14" t="n">
        <f aca="false">SUM(D25:D28)</f>
        <v>16864</v>
      </c>
      <c r="E29" s="17"/>
    </row>
    <row r="30" customFormat="false" ht="15" hidden="false" customHeight="false" outlineLevel="0" collapsed="false">
      <c r="A30" s="12" t="s">
        <v>31</v>
      </c>
      <c r="B30" s="12"/>
      <c r="C30" s="17" t="n">
        <v>4</v>
      </c>
      <c r="D30" s="17" t="n">
        <v>311.76</v>
      </c>
      <c r="E30" s="12" t="s">
        <v>451</v>
      </c>
    </row>
    <row r="31" customFormat="false" ht="15" hidden="false" customHeight="false" outlineLevel="0" collapsed="false">
      <c r="A31" s="12"/>
      <c r="B31" s="12"/>
      <c r="C31" s="17" t="n">
        <v>4</v>
      </c>
      <c r="D31" s="17" t="n">
        <v>311.76</v>
      </c>
      <c r="E31" s="12" t="s">
        <v>451</v>
      </c>
    </row>
    <row r="32" customFormat="false" ht="15" hidden="false" customHeight="false" outlineLevel="0" collapsed="false">
      <c r="A32" s="12"/>
      <c r="B32" s="12"/>
      <c r="C32" s="17" t="n">
        <v>4</v>
      </c>
      <c r="D32" s="17" t="n">
        <v>311.76</v>
      </c>
      <c r="E32" s="12" t="s">
        <v>451</v>
      </c>
    </row>
    <row r="33" customFormat="false" ht="15" hidden="false" customHeight="false" outlineLevel="0" collapsed="false">
      <c r="A33" s="12"/>
      <c r="B33" s="12"/>
      <c r="C33" s="9" t="s">
        <v>297</v>
      </c>
      <c r="D33" s="10" t="n">
        <v>250</v>
      </c>
      <c r="E33" s="12" t="s">
        <v>451</v>
      </c>
    </row>
    <row r="34" customFormat="false" ht="15" hidden="false" customHeight="false" outlineLevel="0" collapsed="false">
      <c r="A34" s="12"/>
      <c r="B34" s="12"/>
      <c r="C34" s="9" t="s">
        <v>297</v>
      </c>
      <c r="D34" s="10" t="n">
        <v>250</v>
      </c>
      <c r="E34" s="12" t="s">
        <v>451</v>
      </c>
    </row>
    <row r="35" customFormat="false" ht="15" hidden="false" customHeight="false" outlineLevel="0" collapsed="false">
      <c r="A35" s="12"/>
      <c r="B35" s="12"/>
      <c r="C35" s="9" t="s">
        <v>297</v>
      </c>
      <c r="D35" s="10" t="n">
        <v>270</v>
      </c>
      <c r="E35" s="12" t="s">
        <v>451</v>
      </c>
    </row>
    <row r="36" customFormat="false" ht="15" hidden="false" customHeight="false" outlineLevel="0" collapsed="false">
      <c r="A36" s="12"/>
      <c r="B36" s="12"/>
      <c r="C36" s="9" t="s">
        <v>207</v>
      </c>
      <c r="D36" s="10" t="n">
        <v>250</v>
      </c>
      <c r="E36" s="12" t="s">
        <v>451</v>
      </c>
    </row>
    <row r="37" customFormat="false" ht="15" hidden="false" customHeight="false" outlineLevel="0" collapsed="false">
      <c r="A37" s="12"/>
      <c r="B37" s="12"/>
      <c r="C37" s="9" t="s">
        <v>207</v>
      </c>
      <c r="D37" s="10" t="n">
        <v>270</v>
      </c>
      <c r="E37" s="12" t="s">
        <v>451</v>
      </c>
    </row>
    <row r="38" customFormat="false" ht="15" hidden="false" customHeight="false" outlineLevel="0" collapsed="false">
      <c r="A38" s="12"/>
      <c r="B38" s="12"/>
      <c r="C38" s="9" t="s">
        <v>230</v>
      </c>
      <c r="D38" s="10" t="n">
        <v>250</v>
      </c>
      <c r="E38" s="12" t="s">
        <v>451</v>
      </c>
    </row>
    <row r="39" customFormat="false" ht="15" hidden="false" customHeight="false" outlineLevel="0" collapsed="false">
      <c r="A39" s="12"/>
      <c r="B39" s="12"/>
      <c r="C39" s="9" t="s">
        <v>230</v>
      </c>
      <c r="D39" s="10" t="n">
        <v>500</v>
      </c>
      <c r="E39" s="12" t="s">
        <v>451</v>
      </c>
    </row>
    <row r="40" customFormat="false" ht="15" hidden="false" customHeight="false" outlineLevel="0" collapsed="false">
      <c r="A40" s="12"/>
      <c r="B40" s="12"/>
      <c r="C40" s="9" t="s">
        <v>230</v>
      </c>
      <c r="D40" s="10" t="n">
        <v>500</v>
      </c>
      <c r="E40" s="12" t="s">
        <v>451</v>
      </c>
    </row>
    <row r="41" customFormat="false" ht="15" hidden="false" customHeight="false" outlineLevel="0" collapsed="false">
      <c r="A41" s="12"/>
      <c r="B41" s="12"/>
      <c r="C41" s="9" t="s">
        <v>230</v>
      </c>
      <c r="D41" s="10" t="n">
        <v>460</v>
      </c>
      <c r="E41" s="12" t="s">
        <v>451</v>
      </c>
    </row>
    <row r="42" customFormat="false" ht="15" hidden="false" customHeight="false" outlineLevel="0" collapsed="false">
      <c r="A42" s="12"/>
      <c r="B42" s="12"/>
      <c r="C42" s="9" t="s">
        <v>149</v>
      </c>
      <c r="D42" s="10" t="n">
        <v>250</v>
      </c>
      <c r="E42" s="12" t="s">
        <v>451</v>
      </c>
    </row>
    <row r="43" customFormat="false" ht="15" hidden="false" customHeight="false" outlineLevel="0" collapsed="false">
      <c r="A43" s="12"/>
      <c r="B43" s="12"/>
      <c r="C43" s="9" t="s">
        <v>149</v>
      </c>
      <c r="D43" s="10" t="n">
        <v>250</v>
      </c>
      <c r="E43" s="12" t="s">
        <v>451</v>
      </c>
    </row>
    <row r="44" customFormat="false" ht="15" hidden="false" customHeight="false" outlineLevel="0" collapsed="false">
      <c r="A44" s="4" t="s">
        <v>32</v>
      </c>
      <c r="B44" s="4"/>
      <c r="C44" s="13"/>
      <c r="D44" s="14" t="n">
        <f aca="false">SUM(D30:D43)</f>
        <v>4435.28</v>
      </c>
      <c r="E44" s="17"/>
    </row>
    <row r="45" customFormat="false" ht="15" hidden="false" customHeight="false" outlineLevel="0" collapsed="false">
      <c r="A45" s="12" t="s">
        <v>33</v>
      </c>
      <c r="B45" s="12"/>
      <c r="C45" s="9" t="s">
        <v>14</v>
      </c>
      <c r="D45" s="10" t="n">
        <v>36592</v>
      </c>
      <c r="E45" s="12" t="s">
        <v>156</v>
      </c>
    </row>
    <row r="46" customFormat="false" ht="15" hidden="false" customHeight="false" outlineLevel="0" collapsed="false">
      <c r="A46" s="4" t="s">
        <v>35</v>
      </c>
      <c r="B46" s="4"/>
      <c r="C46" s="13"/>
      <c r="D46" s="14" t="n">
        <f aca="false">D45</f>
        <v>36592</v>
      </c>
      <c r="E46" s="4"/>
    </row>
    <row r="47" customFormat="false" ht="15" hidden="false" customHeight="false" outlineLevel="0" collapsed="false">
      <c r="A47" s="4"/>
      <c r="B47" s="4"/>
      <c r="C47" s="13"/>
      <c r="D47" s="14"/>
      <c r="E47" s="4"/>
    </row>
    <row r="48" customFormat="false" ht="15" hidden="false" customHeight="false" outlineLevel="0" collapsed="false">
      <c r="A48" s="44" t="s">
        <v>559</v>
      </c>
      <c r="B48" s="4"/>
      <c r="C48" s="52" t="s">
        <v>207</v>
      </c>
      <c r="D48" s="54" t="n">
        <v>174200</v>
      </c>
      <c r="E48" s="27" t="s">
        <v>560</v>
      </c>
    </row>
    <row r="49" customFormat="false" ht="15" hidden="false" customHeight="false" outlineLevel="0" collapsed="false">
      <c r="A49" s="44"/>
      <c r="B49" s="4"/>
      <c r="C49" s="52" t="s">
        <v>107</v>
      </c>
      <c r="D49" s="54" t="n">
        <v>960</v>
      </c>
      <c r="E49" s="27" t="s">
        <v>560</v>
      </c>
    </row>
    <row r="50" customFormat="false" ht="15" hidden="false" customHeight="false" outlineLevel="0" collapsed="false">
      <c r="A50" s="44"/>
      <c r="B50" s="4"/>
      <c r="C50" s="52" t="s">
        <v>68</v>
      </c>
      <c r="D50" s="54" t="n">
        <v>-1200</v>
      </c>
      <c r="E50" s="27" t="s">
        <v>561</v>
      </c>
    </row>
    <row r="51" customFormat="false" ht="15" hidden="false" customHeight="false" outlineLevel="0" collapsed="false">
      <c r="A51" s="4" t="s">
        <v>562</v>
      </c>
      <c r="B51" s="4"/>
      <c r="C51" s="13"/>
      <c r="D51" s="74" t="n">
        <f aca="false">SUM(D48:D50)</f>
        <v>173960</v>
      </c>
      <c r="E51" s="4"/>
    </row>
    <row r="52" customFormat="false" ht="15" hidden="false" customHeight="false" outlineLevel="0" collapsed="false">
      <c r="A52" s="44"/>
      <c r="B52" s="4"/>
      <c r="C52" s="13"/>
      <c r="D52" s="14"/>
      <c r="E52" s="4"/>
    </row>
    <row r="53" customFormat="false" ht="15" hidden="false" customHeight="false" outlineLevel="0" collapsed="false">
      <c r="A53" s="12" t="s">
        <v>36</v>
      </c>
      <c r="B53" s="12"/>
      <c r="C53" s="9" t="s">
        <v>14</v>
      </c>
      <c r="D53" s="18" t="n">
        <v>19789</v>
      </c>
      <c r="E53" s="11" t="s">
        <v>385</v>
      </c>
    </row>
    <row r="54" customFormat="false" ht="15" hidden="false" customHeight="false" outlineLevel="0" collapsed="false">
      <c r="A54" s="7"/>
      <c r="B54" s="8"/>
      <c r="C54" s="9" t="s">
        <v>14</v>
      </c>
      <c r="D54" s="10" t="n">
        <v>12399</v>
      </c>
      <c r="E54" s="11" t="s">
        <v>158</v>
      </c>
    </row>
    <row r="55" customFormat="false" ht="15" hidden="false" customHeight="false" outlineLevel="0" collapsed="false">
      <c r="A55" s="4" t="s">
        <v>39</v>
      </c>
      <c r="B55" s="4"/>
      <c r="C55" s="13"/>
      <c r="D55" s="14" t="n">
        <f aca="false">D53+D54</f>
        <v>32188</v>
      </c>
      <c r="E55" s="17"/>
    </row>
    <row r="56" customFormat="false" ht="15" hidden="false" customHeight="false" outlineLevel="0" collapsed="false">
      <c r="A56" s="17" t="s">
        <v>40</v>
      </c>
      <c r="B56" s="17"/>
      <c r="C56" s="17" t="n">
        <v>12</v>
      </c>
      <c r="D56" s="20" t="n">
        <v>799</v>
      </c>
      <c r="E56" s="17" t="s">
        <v>159</v>
      </c>
    </row>
    <row r="57" customFormat="false" ht="15" hidden="false" customHeight="false" outlineLevel="0" collapsed="false">
      <c r="A57" s="17" t="s">
        <v>42</v>
      </c>
      <c r="B57" s="17"/>
      <c r="C57" s="17"/>
      <c r="D57" s="21" t="n">
        <f aca="false">D56</f>
        <v>799</v>
      </c>
      <c r="E57" s="17"/>
    </row>
    <row r="58" customFormat="false" ht="15" hidden="false" customHeight="false" outlineLevel="0" collapsed="false">
      <c r="D58" s="1" t="n">
        <f aca="false">D22+D24+D29+D44+D46+D55+D57+D51</f>
        <v>1090766.28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4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D152" activeCellId="0" sqref="D152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5.71"/>
    <col collapsed="false" customWidth="true" hidden="false" outlineLevel="0" max="5" min="5" style="0" width="62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452</v>
      </c>
      <c r="B8" s="2"/>
      <c r="C8" s="2"/>
      <c r="D8" s="57" t="s">
        <v>563</v>
      </c>
      <c r="E8" s="7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22"/>
      <c r="D11" s="10" t="n">
        <v>0</v>
      </c>
      <c r="E11" s="17"/>
    </row>
    <row r="12" customFormat="false" ht="15" hidden="false" customHeight="false" outlineLevel="0" collapsed="false">
      <c r="A12" s="23" t="s">
        <v>48</v>
      </c>
      <c r="B12" s="5"/>
      <c r="C12" s="5"/>
      <c r="D12" s="14"/>
      <c r="E12" s="4"/>
    </row>
    <row r="13" customFormat="false" ht="15" hidden="false" customHeight="false" outlineLevel="0" collapsed="false">
      <c r="A13" s="75" t="s">
        <v>564</v>
      </c>
      <c r="B13" s="8"/>
      <c r="D13" s="0" t="n">
        <v>0</v>
      </c>
    </row>
    <row r="14" customFormat="false" ht="15" hidden="false" customHeight="false" outlineLevel="0" collapsed="false">
      <c r="A14" s="23" t="s">
        <v>167</v>
      </c>
      <c r="B14" s="8"/>
      <c r="C14" s="8"/>
      <c r="D14" s="14" t="n">
        <v>0</v>
      </c>
      <c r="E14" s="12"/>
    </row>
    <row r="15" customFormat="false" ht="15" hidden="false" customHeight="false" outlineLevel="0" collapsed="false">
      <c r="A15" s="7" t="s">
        <v>49</v>
      </c>
      <c r="B15" s="8"/>
      <c r="C15" s="9" t="s">
        <v>68</v>
      </c>
      <c r="D15" s="10" t="n">
        <v>4.03</v>
      </c>
      <c r="E15" s="12" t="s">
        <v>565</v>
      </c>
    </row>
    <row r="16" customFormat="false" ht="15" hidden="false" customHeight="false" outlineLevel="0" collapsed="false">
      <c r="A16" s="23" t="s">
        <v>53</v>
      </c>
      <c r="B16" s="5"/>
      <c r="C16" s="24"/>
      <c r="D16" s="14" t="n">
        <f aca="false">SUM(D15:D15)</f>
        <v>4.03</v>
      </c>
      <c r="E16" s="4"/>
    </row>
    <row r="17" customFormat="false" ht="15" hidden="false" customHeight="false" outlineLevel="0" collapsed="false">
      <c r="A17" s="7" t="s">
        <v>54</v>
      </c>
      <c r="B17" s="8"/>
      <c r="C17" s="9" t="s">
        <v>177</v>
      </c>
      <c r="D17" s="10" t="n">
        <v>1180.6</v>
      </c>
      <c r="E17" s="12" t="s">
        <v>566</v>
      </c>
    </row>
    <row r="18" customFormat="false" ht="15" hidden="false" customHeight="false" outlineLevel="0" collapsed="false">
      <c r="A18" s="7"/>
      <c r="B18" s="8"/>
      <c r="C18" s="9" t="s">
        <v>235</v>
      </c>
      <c r="D18" s="10" t="n">
        <v>1105.46</v>
      </c>
      <c r="E18" s="12" t="s">
        <v>566</v>
      </c>
    </row>
    <row r="19" customFormat="false" ht="15" hidden="false" customHeight="false" outlineLevel="0" collapsed="false">
      <c r="A19" s="23" t="s">
        <v>57</v>
      </c>
      <c r="B19" s="5"/>
      <c r="C19" s="24"/>
      <c r="D19" s="14" t="n">
        <f aca="false">SUM(D17:D18)</f>
        <v>2286.06</v>
      </c>
      <c r="E19" s="4"/>
    </row>
    <row r="20" customFormat="false" ht="15" hidden="false" customHeight="false" outlineLevel="0" collapsed="false">
      <c r="A20" s="7" t="s">
        <v>58</v>
      </c>
      <c r="B20" s="12"/>
      <c r="C20" s="9" t="s">
        <v>235</v>
      </c>
      <c r="D20" s="10" t="n">
        <v>10375.38</v>
      </c>
      <c r="E20" s="12" t="s">
        <v>393</v>
      </c>
    </row>
    <row r="21" customFormat="false" ht="15" hidden="false" customHeight="false" outlineLevel="0" collapsed="false">
      <c r="A21" s="23" t="s">
        <v>60</v>
      </c>
      <c r="B21" s="4"/>
      <c r="C21" s="25"/>
      <c r="D21" s="14" t="n">
        <f aca="false">SUM(D20)</f>
        <v>10375.38</v>
      </c>
      <c r="E21" s="4"/>
    </row>
    <row r="22" customFormat="false" ht="15" hidden="false" customHeight="false" outlineLevel="0" collapsed="false">
      <c r="A22" s="7" t="s">
        <v>61</v>
      </c>
      <c r="B22" s="12"/>
      <c r="C22" s="9"/>
      <c r="D22" s="10" t="n">
        <v>0</v>
      </c>
      <c r="E22" s="12"/>
    </row>
    <row r="23" customFormat="false" ht="15" hidden="false" customHeight="false" outlineLevel="0" collapsed="false">
      <c r="A23" s="23" t="s">
        <v>63</v>
      </c>
      <c r="B23" s="4"/>
      <c r="C23" s="25"/>
      <c r="D23" s="14" t="n">
        <v>0</v>
      </c>
      <c r="E23" s="4"/>
    </row>
    <row r="24" customFormat="false" ht="15" hidden="false" customHeight="false" outlineLevel="0" collapsed="false">
      <c r="A24" s="70" t="s">
        <v>463</v>
      </c>
      <c r="B24" s="12"/>
      <c r="C24" s="9"/>
      <c r="D24" s="10" t="n">
        <v>0</v>
      </c>
      <c r="E24" s="12"/>
    </row>
    <row r="25" customFormat="false" ht="15" hidden="false" customHeight="false" outlineLevel="0" collapsed="false">
      <c r="A25" s="23" t="s">
        <v>464</v>
      </c>
      <c r="B25" s="4"/>
      <c r="C25" s="25"/>
      <c r="D25" s="14" t="n">
        <v>0</v>
      </c>
      <c r="E25" s="4"/>
    </row>
    <row r="26" customFormat="false" ht="15" hidden="false" customHeight="false" outlineLevel="0" collapsed="false">
      <c r="A26" s="7" t="s">
        <v>64</v>
      </c>
      <c r="B26" s="12"/>
      <c r="C26" s="9" t="s">
        <v>12</v>
      </c>
      <c r="D26" s="26" t="n">
        <v>994.69</v>
      </c>
      <c r="E26" s="12" t="s">
        <v>567</v>
      </c>
    </row>
    <row r="27" customFormat="false" ht="15" hidden="false" customHeight="false" outlineLevel="0" collapsed="false">
      <c r="A27" s="7"/>
      <c r="B27" s="12"/>
      <c r="C27" s="9" t="s">
        <v>12</v>
      </c>
      <c r="D27" s="76" t="n">
        <v>2052.95</v>
      </c>
      <c r="E27" s="12" t="s">
        <v>172</v>
      </c>
    </row>
    <row r="28" customFormat="false" ht="15" hidden="false" customHeight="false" outlineLevel="0" collapsed="false">
      <c r="A28" s="7"/>
      <c r="B28" s="12"/>
      <c r="C28" s="9" t="s">
        <v>235</v>
      </c>
      <c r="D28" s="76" t="n">
        <v>3900.81</v>
      </c>
      <c r="E28" s="17" t="s">
        <v>568</v>
      </c>
    </row>
    <row r="29" customFormat="false" ht="15" hidden="false" customHeight="false" outlineLevel="0" collapsed="false">
      <c r="A29" s="7"/>
      <c r="B29" s="12"/>
      <c r="C29" s="9" t="s">
        <v>216</v>
      </c>
      <c r="D29" s="76" t="n">
        <v>46.41</v>
      </c>
      <c r="E29" s="17" t="s">
        <v>569</v>
      </c>
    </row>
    <row r="30" customFormat="false" ht="15" hidden="false" customHeight="false" outlineLevel="0" collapsed="false">
      <c r="A30" s="7"/>
      <c r="B30" s="12"/>
      <c r="C30" s="9" t="s">
        <v>143</v>
      </c>
      <c r="D30" s="76" t="n">
        <v>23.21</v>
      </c>
      <c r="E30" s="17" t="s">
        <v>569</v>
      </c>
    </row>
    <row r="31" customFormat="false" ht="15" hidden="false" customHeight="false" outlineLevel="0" collapsed="false">
      <c r="A31" s="7"/>
      <c r="B31" s="12"/>
      <c r="C31" s="9" t="s">
        <v>68</v>
      </c>
      <c r="D31" s="76" t="n">
        <v>880.92</v>
      </c>
      <c r="E31" s="17" t="s">
        <v>570</v>
      </c>
    </row>
    <row r="32" customFormat="false" ht="15" hidden="false" customHeight="false" outlineLevel="0" collapsed="false">
      <c r="A32" s="4" t="s">
        <v>71</v>
      </c>
      <c r="B32" s="4"/>
      <c r="C32" s="13"/>
      <c r="D32" s="14" t="n">
        <f aca="false">SUM(D26:D31)</f>
        <v>7898.99</v>
      </c>
      <c r="E32" s="12"/>
    </row>
    <row r="33" customFormat="false" ht="15" hidden="false" customHeight="false" outlineLevel="0" collapsed="false">
      <c r="A33" s="12" t="s">
        <v>72</v>
      </c>
      <c r="B33" s="12"/>
      <c r="C33" s="9"/>
      <c r="D33" s="10"/>
      <c r="E33" s="17"/>
    </row>
    <row r="34" customFormat="false" ht="15" hidden="false" customHeight="false" outlineLevel="0" collapsed="false">
      <c r="A34" s="12"/>
      <c r="B34" s="12"/>
      <c r="C34" s="9" t="s">
        <v>168</v>
      </c>
      <c r="D34" s="10" t="n">
        <v>7173.37</v>
      </c>
      <c r="E34" s="12" t="s">
        <v>521</v>
      </c>
    </row>
    <row r="35" customFormat="false" ht="15" hidden="false" customHeight="false" outlineLevel="0" collapsed="false">
      <c r="A35" s="12"/>
      <c r="B35" s="12"/>
      <c r="C35" s="9" t="s">
        <v>285</v>
      </c>
      <c r="D35" s="76" t="n">
        <v>40</v>
      </c>
      <c r="E35" s="17" t="s">
        <v>571</v>
      </c>
    </row>
    <row r="36" customFormat="false" ht="15" hidden="false" customHeight="false" outlineLevel="0" collapsed="false">
      <c r="A36" s="12"/>
      <c r="B36" s="12"/>
      <c r="C36" s="9" t="s">
        <v>235</v>
      </c>
      <c r="D36" s="10" t="n">
        <v>954.38</v>
      </c>
      <c r="E36" s="12" t="s">
        <v>572</v>
      </c>
    </row>
    <row r="37" customFormat="false" ht="15" hidden="false" customHeight="false" outlineLevel="0" collapsed="false">
      <c r="A37" s="12"/>
      <c r="B37" s="12"/>
      <c r="C37" s="9" t="s">
        <v>235</v>
      </c>
      <c r="D37" s="10" t="n">
        <v>1622.49</v>
      </c>
      <c r="E37" s="12" t="s">
        <v>573</v>
      </c>
    </row>
    <row r="38" customFormat="false" ht="15" hidden="false" customHeight="false" outlineLevel="0" collapsed="false">
      <c r="A38" s="12"/>
      <c r="B38" s="12"/>
      <c r="C38" s="9" t="s">
        <v>235</v>
      </c>
      <c r="D38" s="10" t="n">
        <v>1664.73</v>
      </c>
      <c r="E38" s="17" t="s">
        <v>574</v>
      </c>
    </row>
    <row r="39" customFormat="false" ht="15" hidden="false" customHeight="false" outlineLevel="0" collapsed="false">
      <c r="A39" s="12"/>
      <c r="B39" s="12"/>
      <c r="C39" s="9" t="s">
        <v>235</v>
      </c>
      <c r="D39" s="10" t="n">
        <v>2929.17</v>
      </c>
      <c r="E39" s="17" t="s">
        <v>575</v>
      </c>
    </row>
    <row r="40" customFormat="false" ht="15" hidden="false" customHeight="false" outlineLevel="0" collapsed="false">
      <c r="A40" s="4" t="s">
        <v>78</v>
      </c>
      <c r="B40" s="4"/>
      <c r="C40" s="13"/>
      <c r="D40" s="14" t="n">
        <f aca="false">SUM(D33:D39)</f>
        <v>14384.14</v>
      </c>
      <c r="E40" s="4"/>
    </row>
    <row r="41" customFormat="false" ht="15" hidden="false" customHeight="false" outlineLevel="0" collapsed="false">
      <c r="A41" s="12" t="s">
        <v>79</v>
      </c>
      <c r="B41" s="4"/>
      <c r="C41" s="9" t="s">
        <v>177</v>
      </c>
      <c r="D41" s="10" t="n">
        <v>13328</v>
      </c>
      <c r="E41" s="12" t="s">
        <v>576</v>
      </c>
    </row>
    <row r="42" customFormat="false" ht="15" hidden="false" customHeight="false" outlineLevel="0" collapsed="false">
      <c r="A42" s="12"/>
      <c r="B42" s="4"/>
      <c r="C42" s="9" t="s">
        <v>177</v>
      </c>
      <c r="D42" s="10" t="n">
        <v>8.69</v>
      </c>
      <c r="E42" s="12" t="s">
        <v>577</v>
      </c>
    </row>
    <row r="43" customFormat="false" ht="15" hidden="false" customHeight="false" outlineLevel="0" collapsed="false">
      <c r="A43" s="12"/>
      <c r="B43" s="4"/>
      <c r="C43" s="9" t="s">
        <v>177</v>
      </c>
      <c r="D43" s="10" t="n">
        <v>20.72</v>
      </c>
      <c r="E43" s="12" t="s">
        <v>577</v>
      </c>
    </row>
    <row r="44" customFormat="false" ht="15" hidden="false" customHeight="false" outlineLevel="0" collapsed="false">
      <c r="A44" s="12"/>
      <c r="B44" s="4"/>
      <c r="C44" s="9" t="s">
        <v>177</v>
      </c>
      <c r="D44" s="10" t="n">
        <v>96.33</v>
      </c>
      <c r="E44" s="12" t="s">
        <v>577</v>
      </c>
    </row>
    <row r="45" customFormat="false" ht="15" hidden="false" customHeight="false" outlineLevel="0" collapsed="false">
      <c r="A45" s="12"/>
      <c r="B45" s="4"/>
      <c r="C45" s="9" t="s">
        <v>177</v>
      </c>
      <c r="D45" s="10" t="n">
        <v>2010</v>
      </c>
      <c r="E45" s="12" t="s">
        <v>578</v>
      </c>
    </row>
    <row r="46" customFormat="false" ht="15" hidden="false" customHeight="false" outlineLevel="0" collapsed="false">
      <c r="A46" s="12"/>
      <c r="B46" s="4"/>
      <c r="C46" s="9" t="s">
        <v>177</v>
      </c>
      <c r="D46" s="10" t="n">
        <v>0.1</v>
      </c>
      <c r="E46" s="12" t="s">
        <v>579</v>
      </c>
    </row>
    <row r="47" customFormat="false" ht="15" hidden="false" customHeight="false" outlineLevel="0" collapsed="false">
      <c r="A47" s="12"/>
      <c r="B47" s="4"/>
      <c r="C47" s="9" t="s">
        <v>177</v>
      </c>
      <c r="D47" s="10" t="n">
        <v>3.14</v>
      </c>
      <c r="E47" s="12" t="s">
        <v>579</v>
      </c>
    </row>
    <row r="48" customFormat="false" ht="15" hidden="false" customHeight="false" outlineLevel="0" collapsed="false">
      <c r="A48" s="12"/>
      <c r="B48" s="4"/>
      <c r="C48" s="9" t="s">
        <v>177</v>
      </c>
      <c r="D48" s="10" t="n">
        <v>31.66</v>
      </c>
      <c r="E48" s="12" t="s">
        <v>579</v>
      </c>
    </row>
    <row r="49" customFormat="false" ht="15" hidden="false" customHeight="false" outlineLevel="0" collapsed="false">
      <c r="A49" s="12"/>
      <c r="B49" s="4"/>
      <c r="C49" s="9" t="s">
        <v>177</v>
      </c>
      <c r="D49" s="10" t="n">
        <v>133.67</v>
      </c>
      <c r="E49" s="12" t="s">
        <v>579</v>
      </c>
    </row>
    <row r="50" customFormat="false" ht="15" hidden="false" customHeight="false" outlineLevel="0" collapsed="false">
      <c r="A50" s="12"/>
      <c r="B50" s="4"/>
      <c r="C50" s="9" t="s">
        <v>12</v>
      </c>
      <c r="D50" s="10" t="n">
        <v>13569.92</v>
      </c>
      <c r="E50" s="17" t="s">
        <v>422</v>
      </c>
    </row>
    <row r="51" customFormat="false" ht="15" hidden="false" customHeight="false" outlineLevel="0" collapsed="false">
      <c r="A51" s="12"/>
      <c r="B51" s="4"/>
      <c r="C51" s="9" t="s">
        <v>12</v>
      </c>
      <c r="D51" s="10" t="n">
        <v>7.49</v>
      </c>
      <c r="E51" s="12" t="s">
        <v>580</v>
      </c>
    </row>
    <row r="52" customFormat="false" ht="15" hidden="false" customHeight="false" outlineLevel="0" collapsed="false">
      <c r="A52" s="12"/>
      <c r="B52" s="4"/>
      <c r="C52" s="9" t="s">
        <v>12</v>
      </c>
      <c r="D52" s="10" t="n">
        <v>5593</v>
      </c>
      <c r="E52" s="17" t="s">
        <v>581</v>
      </c>
    </row>
    <row r="53" customFormat="false" ht="15" hidden="false" customHeight="false" outlineLevel="0" collapsed="false">
      <c r="A53" s="12"/>
      <c r="B53" s="4"/>
      <c r="C53" s="9" t="s">
        <v>12</v>
      </c>
      <c r="D53" s="10" t="n">
        <v>410.19</v>
      </c>
      <c r="E53" s="12" t="s">
        <v>477</v>
      </c>
    </row>
    <row r="54" customFormat="false" ht="15" hidden="false" customHeight="false" outlineLevel="0" collapsed="false">
      <c r="A54" s="12"/>
      <c r="B54" s="4"/>
      <c r="C54" s="9" t="s">
        <v>12</v>
      </c>
      <c r="D54" s="10" t="n">
        <v>1249.5</v>
      </c>
      <c r="E54" s="12" t="s">
        <v>582</v>
      </c>
    </row>
    <row r="55" customFormat="false" ht="15" hidden="false" customHeight="false" outlineLevel="0" collapsed="false">
      <c r="A55" s="12"/>
      <c r="B55" s="4"/>
      <c r="C55" s="9" t="s">
        <v>12</v>
      </c>
      <c r="D55" s="10" t="n">
        <v>8.69</v>
      </c>
      <c r="E55" s="12" t="s">
        <v>577</v>
      </c>
    </row>
    <row r="56" customFormat="false" ht="15" hidden="false" customHeight="false" outlineLevel="0" collapsed="false">
      <c r="A56" s="12"/>
      <c r="B56" s="4"/>
      <c r="C56" s="9" t="s">
        <v>12</v>
      </c>
      <c r="D56" s="10" t="n">
        <v>16.76</v>
      </c>
      <c r="E56" s="12" t="s">
        <v>577</v>
      </c>
    </row>
    <row r="57" customFormat="false" ht="15" hidden="false" customHeight="false" outlineLevel="0" collapsed="false">
      <c r="A57" s="17"/>
      <c r="B57" s="12"/>
      <c r="C57" s="9" t="s">
        <v>12</v>
      </c>
      <c r="D57" s="10" t="n">
        <v>93.07</v>
      </c>
      <c r="E57" s="12" t="s">
        <v>577</v>
      </c>
    </row>
    <row r="58" customFormat="false" ht="15" hidden="false" customHeight="false" outlineLevel="0" collapsed="false">
      <c r="A58" s="12"/>
      <c r="B58" s="12"/>
      <c r="C58" s="9" t="s">
        <v>12</v>
      </c>
      <c r="D58" s="10" t="n">
        <v>17.62</v>
      </c>
      <c r="E58" s="12" t="s">
        <v>580</v>
      </c>
    </row>
    <row r="59" customFormat="false" ht="15" hidden="false" customHeight="false" outlineLevel="0" collapsed="false">
      <c r="A59" s="12"/>
      <c r="B59" s="12"/>
      <c r="C59" s="9" t="s">
        <v>12</v>
      </c>
      <c r="D59" s="10" t="n">
        <v>175.71</v>
      </c>
      <c r="E59" s="17" t="s">
        <v>583</v>
      </c>
    </row>
    <row r="60" customFormat="false" ht="15" hidden="false" customHeight="false" outlineLevel="0" collapsed="false">
      <c r="A60" s="12"/>
      <c r="B60" s="12"/>
      <c r="C60" s="9" t="s">
        <v>12</v>
      </c>
      <c r="D60" s="10" t="n">
        <v>67.07</v>
      </c>
      <c r="E60" s="17" t="s">
        <v>583</v>
      </c>
    </row>
    <row r="61" customFormat="false" ht="15" hidden="false" customHeight="false" outlineLevel="0" collapsed="false">
      <c r="A61" s="12"/>
      <c r="B61" s="12"/>
      <c r="C61" s="9" t="s">
        <v>12</v>
      </c>
      <c r="D61" s="10" t="n">
        <v>46.55</v>
      </c>
      <c r="E61" s="17" t="s">
        <v>583</v>
      </c>
    </row>
    <row r="62" customFormat="false" ht="15" hidden="false" customHeight="false" outlineLevel="0" collapsed="false">
      <c r="A62" s="12"/>
      <c r="B62" s="12"/>
      <c r="C62" s="9" t="s">
        <v>285</v>
      </c>
      <c r="D62" s="10" t="n">
        <v>120</v>
      </c>
      <c r="E62" s="17" t="s">
        <v>584</v>
      </c>
    </row>
    <row r="63" customFormat="false" ht="15" hidden="false" customHeight="false" outlineLevel="0" collapsed="false">
      <c r="A63" s="12"/>
      <c r="B63" s="12"/>
      <c r="C63" s="9" t="s">
        <v>285</v>
      </c>
      <c r="D63" s="10" t="n">
        <v>150</v>
      </c>
      <c r="E63" s="17" t="s">
        <v>585</v>
      </c>
    </row>
    <row r="64" customFormat="false" ht="15" hidden="false" customHeight="false" outlineLevel="0" collapsed="false">
      <c r="A64" s="12"/>
      <c r="B64" s="12"/>
      <c r="C64" s="9" t="s">
        <v>235</v>
      </c>
      <c r="D64" s="10" t="n">
        <v>16</v>
      </c>
      <c r="E64" s="17" t="s">
        <v>586</v>
      </c>
    </row>
    <row r="65" customFormat="false" ht="15" hidden="false" customHeight="false" outlineLevel="0" collapsed="false">
      <c r="A65" s="12"/>
      <c r="B65" s="12"/>
      <c r="C65" s="9" t="s">
        <v>235</v>
      </c>
      <c r="D65" s="10" t="n">
        <v>426.07</v>
      </c>
      <c r="E65" s="17" t="s">
        <v>587</v>
      </c>
    </row>
    <row r="66" customFormat="false" ht="15" hidden="false" customHeight="false" outlineLevel="0" collapsed="false">
      <c r="A66" s="12"/>
      <c r="B66" s="12"/>
      <c r="C66" s="9" t="s">
        <v>235</v>
      </c>
      <c r="D66" s="10" t="n">
        <v>4.59</v>
      </c>
      <c r="E66" s="17" t="s">
        <v>583</v>
      </c>
    </row>
    <row r="67" customFormat="false" ht="15" hidden="false" customHeight="false" outlineLevel="0" collapsed="false">
      <c r="A67" s="12"/>
      <c r="B67" s="12"/>
      <c r="C67" s="9" t="s">
        <v>221</v>
      </c>
      <c r="D67" s="10" t="n">
        <v>949.95</v>
      </c>
      <c r="E67" s="17" t="s">
        <v>588</v>
      </c>
    </row>
    <row r="68" customFormat="false" ht="15" hidden="false" customHeight="false" outlineLevel="0" collapsed="false">
      <c r="A68" s="4" t="s">
        <v>95</v>
      </c>
      <c r="B68" s="12"/>
      <c r="C68" s="9"/>
      <c r="D68" s="74" t="n">
        <f aca="false">SUM(D41:D67)</f>
        <v>38554.49</v>
      </c>
      <c r="E68" s="17"/>
    </row>
    <row r="69" customFormat="false" ht="15" hidden="false" customHeight="false" outlineLevel="0" collapsed="false">
      <c r="A69" s="73" t="s">
        <v>204</v>
      </c>
      <c r="B69" s="12"/>
      <c r="C69" s="9"/>
      <c r="D69" s="10"/>
      <c r="E69" s="17"/>
    </row>
    <row r="70" customFormat="false" ht="15" hidden="false" customHeight="false" outlineLevel="0" collapsed="false">
      <c r="A70" s="12"/>
      <c r="B70" s="12"/>
      <c r="C70" s="9" t="s">
        <v>181</v>
      </c>
      <c r="D70" s="10" t="n">
        <v>254.99</v>
      </c>
      <c r="E70" s="17" t="s">
        <v>589</v>
      </c>
    </row>
    <row r="71" customFormat="false" ht="15" hidden="false" customHeight="false" outlineLevel="0" collapsed="false">
      <c r="A71" s="12"/>
      <c r="B71" s="12"/>
      <c r="C71" s="9" t="s">
        <v>177</v>
      </c>
      <c r="D71" s="10" t="n">
        <v>1473.99</v>
      </c>
      <c r="E71" s="17" t="s">
        <v>590</v>
      </c>
    </row>
    <row r="72" customFormat="false" ht="15" hidden="false" customHeight="false" outlineLevel="0" collapsed="false">
      <c r="A72" s="73"/>
      <c r="B72" s="4"/>
      <c r="C72" s="52" t="s">
        <v>235</v>
      </c>
      <c r="D72" s="54" t="n">
        <v>28546.08</v>
      </c>
      <c r="E72" s="17" t="s">
        <v>591</v>
      </c>
    </row>
    <row r="73" customFormat="false" ht="15" hidden="false" customHeight="false" outlineLevel="0" collapsed="false">
      <c r="A73" s="4" t="s">
        <v>210</v>
      </c>
      <c r="B73" s="4"/>
      <c r="C73" s="13"/>
      <c r="D73" s="14" t="n">
        <f aca="false">SUM(D70:D72)</f>
        <v>30275.06</v>
      </c>
      <c r="E73" s="17"/>
    </row>
    <row r="74" customFormat="false" ht="15" hidden="false" customHeight="false" outlineLevel="0" collapsed="false">
      <c r="A74" s="12" t="s">
        <v>96</v>
      </c>
      <c r="B74" s="12"/>
      <c r="C74" s="9"/>
      <c r="D74" s="10"/>
      <c r="E74" s="12"/>
    </row>
    <row r="75" customFormat="false" ht="15" hidden="false" customHeight="false" outlineLevel="0" collapsed="false">
      <c r="A75" s="12"/>
      <c r="B75" s="12"/>
      <c r="C75" s="9" t="s">
        <v>145</v>
      </c>
      <c r="D75" s="10" t="n">
        <v>80</v>
      </c>
      <c r="E75" s="12" t="s">
        <v>284</v>
      </c>
    </row>
    <row r="76" customFormat="false" ht="15" hidden="false" customHeight="false" outlineLevel="0" collapsed="false">
      <c r="A76" s="12"/>
      <c r="B76" s="12"/>
      <c r="C76" s="9" t="s">
        <v>181</v>
      </c>
      <c r="D76" s="10" t="n">
        <v>80</v>
      </c>
      <c r="E76" s="12" t="s">
        <v>284</v>
      </c>
    </row>
    <row r="77" customFormat="false" ht="15" hidden="false" customHeight="false" outlineLevel="0" collapsed="false">
      <c r="A77" s="12"/>
      <c r="B77" s="12"/>
      <c r="C77" s="9" t="s">
        <v>177</v>
      </c>
      <c r="D77" s="10" t="n">
        <v>503.33</v>
      </c>
      <c r="E77" s="12" t="s">
        <v>284</v>
      </c>
    </row>
    <row r="78" customFormat="false" ht="15" hidden="false" customHeight="false" outlineLevel="0" collapsed="false">
      <c r="A78" s="12"/>
      <c r="B78" s="12"/>
      <c r="C78" s="9" t="s">
        <v>177</v>
      </c>
      <c r="D78" s="10" t="n">
        <v>574.27</v>
      </c>
      <c r="E78" s="12" t="s">
        <v>284</v>
      </c>
    </row>
    <row r="79" customFormat="false" ht="15" hidden="false" customHeight="false" outlineLevel="0" collapsed="false">
      <c r="A79" s="12"/>
      <c r="B79" s="12"/>
      <c r="C79" s="9" t="s">
        <v>177</v>
      </c>
      <c r="D79" s="10" t="n">
        <v>38</v>
      </c>
      <c r="E79" s="12" t="s">
        <v>284</v>
      </c>
    </row>
    <row r="80" customFormat="false" ht="15" hidden="false" customHeight="false" outlineLevel="0" collapsed="false">
      <c r="A80" s="12"/>
      <c r="B80" s="12"/>
      <c r="C80" s="9" t="s">
        <v>12</v>
      </c>
      <c r="D80" s="10" t="n">
        <v>492.66</v>
      </c>
      <c r="E80" s="12" t="s">
        <v>284</v>
      </c>
    </row>
    <row r="81" customFormat="false" ht="15" hidden="false" customHeight="false" outlineLevel="0" collapsed="false">
      <c r="A81" s="12"/>
      <c r="B81" s="12"/>
      <c r="C81" s="9" t="s">
        <v>12</v>
      </c>
      <c r="D81" s="10" t="n">
        <v>149.5</v>
      </c>
      <c r="E81" s="12" t="s">
        <v>284</v>
      </c>
    </row>
    <row r="82" customFormat="false" ht="15" hidden="false" customHeight="false" outlineLevel="0" collapsed="false">
      <c r="A82" s="12"/>
      <c r="B82" s="12"/>
      <c r="C82" s="9" t="s">
        <v>12</v>
      </c>
      <c r="D82" s="10" t="n">
        <v>958.09</v>
      </c>
      <c r="E82" s="12" t="s">
        <v>284</v>
      </c>
    </row>
    <row r="83" customFormat="false" ht="15" hidden="false" customHeight="false" outlineLevel="0" collapsed="false">
      <c r="A83" s="12"/>
      <c r="B83" s="12"/>
      <c r="C83" s="9" t="s">
        <v>12</v>
      </c>
      <c r="D83" s="10" t="n">
        <v>453.06</v>
      </c>
      <c r="E83" s="17" t="s">
        <v>284</v>
      </c>
    </row>
    <row r="84" customFormat="false" ht="15" hidden="false" customHeight="false" outlineLevel="0" collapsed="false">
      <c r="A84" s="12"/>
      <c r="B84" s="12"/>
      <c r="C84" s="9" t="s">
        <v>12</v>
      </c>
      <c r="D84" s="10" t="n">
        <v>481.57</v>
      </c>
      <c r="E84" s="17" t="s">
        <v>284</v>
      </c>
    </row>
    <row r="85" customFormat="false" ht="15" hidden="false" customHeight="false" outlineLevel="0" collapsed="false">
      <c r="A85" s="12"/>
      <c r="B85" s="12"/>
      <c r="C85" s="9" t="s">
        <v>12</v>
      </c>
      <c r="D85" s="10" t="n">
        <v>478.8</v>
      </c>
      <c r="E85" s="17" t="s">
        <v>284</v>
      </c>
    </row>
    <row r="86" customFormat="false" ht="15" hidden="false" customHeight="false" outlineLevel="0" collapsed="false">
      <c r="A86" s="12"/>
      <c r="B86" s="12"/>
      <c r="C86" s="9" t="s">
        <v>161</v>
      </c>
      <c r="D86" s="10" t="n">
        <v>140</v>
      </c>
      <c r="E86" s="17" t="s">
        <v>284</v>
      </c>
    </row>
    <row r="87" customFormat="false" ht="15" hidden="false" customHeight="false" outlineLevel="0" collapsed="false">
      <c r="A87" s="12"/>
      <c r="B87" s="12"/>
      <c r="C87" s="9" t="s">
        <v>235</v>
      </c>
      <c r="D87" s="10" t="n">
        <v>1785.42</v>
      </c>
      <c r="E87" s="17" t="s">
        <v>284</v>
      </c>
    </row>
    <row r="88" customFormat="false" ht="15" hidden="false" customHeight="false" outlineLevel="0" collapsed="false">
      <c r="A88" s="12"/>
      <c r="B88" s="12"/>
      <c r="C88" s="9" t="s">
        <v>143</v>
      </c>
      <c r="D88" s="10" t="n">
        <v>80</v>
      </c>
      <c r="E88" s="17" t="s">
        <v>284</v>
      </c>
    </row>
    <row r="89" customFormat="false" ht="15" hidden="false" customHeight="false" outlineLevel="0" collapsed="false">
      <c r="A89" s="12"/>
      <c r="B89" s="12"/>
      <c r="C89" s="9" t="s">
        <v>143</v>
      </c>
      <c r="D89" s="10" t="n">
        <v>80</v>
      </c>
      <c r="E89" s="17" t="s">
        <v>284</v>
      </c>
    </row>
    <row r="90" customFormat="false" ht="15" hidden="false" customHeight="false" outlineLevel="0" collapsed="false">
      <c r="A90" s="12"/>
      <c r="B90" s="12"/>
      <c r="C90" s="9" t="s">
        <v>68</v>
      </c>
      <c r="D90" s="10" t="n">
        <v>172.15</v>
      </c>
      <c r="E90" s="17" t="s">
        <v>284</v>
      </c>
    </row>
    <row r="91" customFormat="false" ht="15" hidden="false" customHeight="false" outlineLevel="0" collapsed="false">
      <c r="A91" s="4" t="s">
        <v>100</v>
      </c>
      <c r="B91" s="4"/>
      <c r="C91" s="13"/>
      <c r="D91" s="14" t="n">
        <f aca="false">SUM(D75:D90)</f>
        <v>6546.85</v>
      </c>
      <c r="E91" s="4"/>
    </row>
    <row r="92" customFormat="false" ht="15" hidden="false" customHeight="false" outlineLevel="0" collapsed="false">
      <c r="A92" s="11" t="n">
        <v>20.12</v>
      </c>
      <c r="B92" s="12"/>
      <c r="C92" s="9" t="s">
        <v>235</v>
      </c>
      <c r="D92" s="10" t="n">
        <v>2000</v>
      </c>
      <c r="E92" s="12" t="s">
        <v>592</v>
      </c>
    </row>
    <row r="93" customFormat="false" ht="15" hidden="false" customHeight="false" outlineLevel="0" collapsed="false">
      <c r="A93" s="11"/>
      <c r="B93" s="12"/>
      <c r="C93" s="9" t="s">
        <v>235</v>
      </c>
      <c r="D93" s="10" t="n">
        <v>2000</v>
      </c>
      <c r="E93" s="12" t="s">
        <v>592</v>
      </c>
    </row>
    <row r="94" customFormat="false" ht="15" hidden="false" customHeight="false" outlineLevel="0" collapsed="false">
      <c r="A94" s="11"/>
      <c r="B94" s="12"/>
      <c r="C94" s="9" t="s">
        <v>235</v>
      </c>
      <c r="D94" s="10" t="n">
        <v>2800</v>
      </c>
      <c r="E94" s="12" t="s">
        <v>592</v>
      </c>
    </row>
    <row r="95" customFormat="false" ht="15" hidden="false" customHeight="false" outlineLevel="0" collapsed="false">
      <c r="A95" s="11"/>
      <c r="B95" s="12"/>
      <c r="C95" s="9"/>
      <c r="D95" s="10"/>
      <c r="E95" s="12"/>
    </row>
    <row r="96" customFormat="false" ht="15" hidden="false" customHeight="false" outlineLevel="0" collapsed="false">
      <c r="A96" s="28" t="s">
        <v>102</v>
      </c>
      <c r="B96" s="4"/>
      <c r="C96" s="13"/>
      <c r="D96" s="14" t="n">
        <f aca="false">SUM(D92:D95)</f>
        <v>6800</v>
      </c>
      <c r="E96" s="4"/>
    </row>
    <row r="97" customFormat="false" ht="15" hidden="false" customHeight="false" outlineLevel="0" collapsed="false">
      <c r="A97" s="12" t="s">
        <v>103</v>
      </c>
      <c r="B97" s="12"/>
      <c r="C97" s="9"/>
      <c r="D97" s="10" t="n">
        <v>177</v>
      </c>
      <c r="E97" s="12" t="s">
        <v>212</v>
      </c>
    </row>
    <row r="98" customFormat="false" ht="15" hidden="false" customHeight="false" outlineLevel="0" collapsed="false">
      <c r="A98" s="4" t="s">
        <v>105</v>
      </c>
      <c r="B98" s="4"/>
      <c r="C98" s="13"/>
      <c r="D98" s="14" t="n">
        <f aca="false">SUM(D97)</f>
        <v>177</v>
      </c>
      <c r="E98" s="4"/>
    </row>
    <row r="99" customFormat="false" ht="15" hidden="false" customHeight="false" outlineLevel="0" collapsed="false">
      <c r="A99" s="11" t="n">
        <v>20.25</v>
      </c>
      <c r="B99" s="12"/>
      <c r="C99" s="9" t="s">
        <v>177</v>
      </c>
      <c r="D99" s="10" t="n">
        <v>7941.52</v>
      </c>
      <c r="E99" s="12" t="s">
        <v>425</v>
      </c>
    </row>
    <row r="100" customFormat="false" ht="15" hidden="false" customHeight="false" outlineLevel="0" collapsed="false">
      <c r="A100" s="11"/>
      <c r="B100" s="12"/>
      <c r="C100" s="9" t="s">
        <v>177</v>
      </c>
      <c r="D100" s="10" t="n">
        <v>9705.83</v>
      </c>
      <c r="E100" s="12" t="s">
        <v>425</v>
      </c>
    </row>
    <row r="101" customFormat="false" ht="15" hidden="false" customHeight="false" outlineLevel="0" collapsed="false">
      <c r="A101" s="11"/>
      <c r="B101" s="12"/>
      <c r="C101" s="9" t="s">
        <v>14</v>
      </c>
      <c r="D101" s="10" t="n">
        <v>20</v>
      </c>
      <c r="E101" s="12" t="s">
        <v>425</v>
      </c>
    </row>
    <row r="102" customFormat="false" ht="15" hidden="false" customHeight="false" outlineLevel="0" collapsed="false">
      <c r="A102" s="11"/>
      <c r="B102" s="12"/>
      <c r="C102" s="9" t="s">
        <v>14</v>
      </c>
      <c r="D102" s="10" t="n">
        <v>2020</v>
      </c>
      <c r="E102" s="12" t="s">
        <v>425</v>
      </c>
    </row>
    <row r="103" customFormat="false" ht="15" hidden="false" customHeight="false" outlineLevel="0" collapsed="false">
      <c r="A103" s="4" t="s">
        <v>108</v>
      </c>
      <c r="B103" s="4"/>
      <c r="C103" s="13"/>
      <c r="D103" s="14" t="n">
        <f aca="false">SUM(D99:D102)</f>
        <v>19687.35</v>
      </c>
      <c r="E103" s="4"/>
    </row>
    <row r="104" customFormat="false" ht="15" hidden="false" customHeight="false" outlineLevel="0" collapsed="false">
      <c r="A104" s="12" t="s">
        <v>109</v>
      </c>
      <c r="B104" s="12"/>
      <c r="C104" s="9" t="s">
        <v>161</v>
      </c>
      <c r="D104" s="10" t="n">
        <v>1098.6</v>
      </c>
      <c r="E104" s="12" t="s">
        <v>593</v>
      </c>
    </row>
    <row r="105" customFormat="false" ht="15" hidden="false" customHeight="false" outlineLevel="0" collapsed="false">
      <c r="A105" s="4" t="s">
        <v>110</v>
      </c>
      <c r="B105" s="4"/>
      <c r="C105" s="13"/>
      <c r="D105" s="14" t="n">
        <f aca="false">SUM(D104)</f>
        <v>1098.6</v>
      </c>
      <c r="E105" s="4"/>
    </row>
    <row r="106" customFormat="false" ht="15" hidden="false" customHeight="false" outlineLevel="0" collapsed="false">
      <c r="A106" s="12" t="s">
        <v>111</v>
      </c>
      <c r="B106" s="12"/>
      <c r="C106" s="9" t="s">
        <v>235</v>
      </c>
      <c r="D106" s="10" t="n">
        <v>543.43</v>
      </c>
      <c r="E106" s="17" t="s">
        <v>594</v>
      </c>
    </row>
    <row r="107" customFormat="false" ht="15" hidden="false" customHeight="false" outlineLevel="0" collapsed="false">
      <c r="A107" s="4" t="s">
        <v>112</v>
      </c>
      <c r="B107" s="4"/>
      <c r="C107" s="13"/>
      <c r="D107" s="14" t="n">
        <f aca="false">SUM(D106)</f>
        <v>543.43</v>
      </c>
      <c r="E107" s="4"/>
    </row>
    <row r="108" customFormat="false" ht="15" hidden="false" customHeight="false" outlineLevel="0" collapsed="false">
      <c r="A108" s="12" t="s">
        <v>113</v>
      </c>
      <c r="B108" s="12"/>
      <c r="C108" s="9" t="s">
        <v>177</v>
      </c>
      <c r="D108" s="10" t="n">
        <v>20</v>
      </c>
      <c r="E108" s="12" t="s">
        <v>549</v>
      </c>
    </row>
    <row r="109" customFormat="false" ht="15" hidden="false" customHeight="false" outlineLevel="0" collapsed="false">
      <c r="A109" s="12"/>
      <c r="B109" s="12"/>
      <c r="C109" s="9" t="s">
        <v>177</v>
      </c>
      <c r="D109" s="10" t="n">
        <v>10</v>
      </c>
      <c r="E109" s="12" t="s">
        <v>549</v>
      </c>
    </row>
    <row r="110" customFormat="false" ht="15" hidden="false" customHeight="false" outlineLevel="0" collapsed="false">
      <c r="A110" s="12"/>
      <c r="B110" s="12"/>
      <c r="C110" s="9" t="s">
        <v>235</v>
      </c>
      <c r="D110" s="10" t="n">
        <v>228.06</v>
      </c>
      <c r="E110" s="17" t="s">
        <v>595</v>
      </c>
    </row>
    <row r="111" customFormat="false" ht="15" hidden="false" customHeight="false" outlineLevel="0" collapsed="false">
      <c r="A111" s="12"/>
      <c r="B111" s="12"/>
      <c r="C111" s="9" t="s">
        <v>235</v>
      </c>
      <c r="D111" s="10" t="n">
        <v>231.8</v>
      </c>
      <c r="E111" s="17" t="s">
        <v>596</v>
      </c>
    </row>
    <row r="112" customFormat="false" ht="15" hidden="false" customHeight="false" outlineLevel="0" collapsed="false">
      <c r="A112" s="12"/>
      <c r="B112" s="12"/>
      <c r="C112" s="9" t="s">
        <v>68</v>
      </c>
      <c r="D112" s="10" t="n">
        <v>20</v>
      </c>
      <c r="E112" s="12" t="s">
        <v>549</v>
      </c>
    </row>
    <row r="113" customFormat="false" ht="15" hidden="false" customHeight="false" outlineLevel="0" collapsed="false">
      <c r="A113" s="12"/>
      <c r="B113" s="12"/>
      <c r="C113" s="9" t="s">
        <v>319</v>
      </c>
      <c r="D113" s="10" t="n">
        <v>276.38</v>
      </c>
      <c r="E113" s="12" t="s">
        <v>597</v>
      </c>
    </row>
    <row r="114" customFormat="false" ht="15" hidden="false" customHeight="false" outlineLevel="0" collapsed="false">
      <c r="A114" s="4" t="s">
        <v>123</v>
      </c>
      <c r="B114" s="4"/>
      <c r="C114" s="13"/>
      <c r="D114" s="14" t="n">
        <f aca="false">SUM(D108:D113)</f>
        <v>786.24</v>
      </c>
      <c r="E114" s="4"/>
    </row>
    <row r="115" customFormat="false" ht="15" hidden="false" customHeight="false" outlineLevel="0" collapsed="false">
      <c r="A115" s="11" t="n">
        <v>59.17</v>
      </c>
      <c r="B115" s="12"/>
      <c r="C115" s="9" t="s">
        <v>145</v>
      </c>
      <c r="D115" s="10" t="n">
        <v>900</v>
      </c>
      <c r="E115" s="12" t="s">
        <v>434</v>
      </c>
    </row>
    <row r="116" customFormat="false" ht="15" hidden="false" customHeight="false" outlineLevel="0" collapsed="false">
      <c r="A116" s="11"/>
      <c r="B116" s="12"/>
      <c r="C116" s="9" t="s">
        <v>177</v>
      </c>
      <c r="D116" s="10" t="n">
        <v>143076</v>
      </c>
      <c r="E116" s="12" t="s">
        <v>434</v>
      </c>
    </row>
    <row r="117" customFormat="false" ht="15" hidden="false" customHeight="false" outlineLevel="0" collapsed="false">
      <c r="A117" s="11"/>
      <c r="B117" s="12"/>
      <c r="C117" s="9" t="s">
        <v>177</v>
      </c>
      <c r="D117" s="10" t="n">
        <v>185291.86</v>
      </c>
      <c r="E117" s="12" t="s">
        <v>434</v>
      </c>
    </row>
    <row r="118" customFormat="false" ht="15" hidden="false" customHeight="false" outlineLevel="0" collapsed="false">
      <c r="A118" s="11"/>
      <c r="B118" s="12"/>
      <c r="C118" s="9" t="s">
        <v>207</v>
      </c>
      <c r="D118" s="10" t="n">
        <v>2979.98</v>
      </c>
      <c r="E118" s="12" t="s">
        <v>434</v>
      </c>
    </row>
    <row r="119" customFormat="false" ht="15" hidden="false" customHeight="false" outlineLevel="0" collapsed="false">
      <c r="A119" s="11"/>
      <c r="B119" s="12"/>
      <c r="C119" s="9" t="s">
        <v>207</v>
      </c>
      <c r="D119" s="10" t="n">
        <v>3628.29</v>
      </c>
      <c r="E119" s="12" t="s">
        <v>434</v>
      </c>
    </row>
    <row r="120" customFormat="false" ht="15" hidden="false" customHeight="false" outlineLevel="0" collapsed="false">
      <c r="A120" s="11"/>
      <c r="B120" s="12"/>
      <c r="C120" s="9" t="s">
        <v>207</v>
      </c>
      <c r="D120" s="10" t="n">
        <v>2860.56</v>
      </c>
      <c r="E120" s="12" t="s">
        <v>434</v>
      </c>
    </row>
    <row r="121" customFormat="false" ht="15" hidden="false" customHeight="false" outlineLevel="0" collapsed="false">
      <c r="A121" s="11"/>
      <c r="B121" s="12"/>
      <c r="C121" s="9" t="s">
        <v>207</v>
      </c>
      <c r="D121" s="10" t="n">
        <v>5519.69</v>
      </c>
      <c r="E121" s="12" t="s">
        <v>434</v>
      </c>
    </row>
    <row r="122" customFormat="false" ht="15" hidden="false" customHeight="false" outlineLevel="0" collapsed="false">
      <c r="A122" s="11"/>
      <c r="B122" s="12"/>
      <c r="C122" s="9" t="s">
        <v>207</v>
      </c>
      <c r="D122" s="10" t="n">
        <v>5984.98</v>
      </c>
      <c r="E122" s="12" t="s">
        <v>434</v>
      </c>
    </row>
    <row r="123" customFormat="false" ht="15" hidden="false" customHeight="false" outlineLevel="0" collapsed="false">
      <c r="A123" s="11"/>
      <c r="B123" s="12"/>
      <c r="C123" s="9" t="s">
        <v>207</v>
      </c>
      <c r="D123" s="10" t="n">
        <v>2704.59</v>
      </c>
      <c r="E123" s="12" t="s">
        <v>434</v>
      </c>
    </row>
    <row r="124" customFormat="false" ht="15" hidden="false" customHeight="false" outlineLevel="0" collapsed="false">
      <c r="A124" s="11"/>
      <c r="B124" s="12"/>
      <c r="C124" s="9" t="s">
        <v>207</v>
      </c>
      <c r="D124" s="10" t="n">
        <v>2834.16</v>
      </c>
      <c r="E124" s="12" t="s">
        <v>434</v>
      </c>
    </row>
    <row r="125" customFormat="false" ht="15" hidden="false" customHeight="false" outlineLevel="0" collapsed="false">
      <c r="A125" s="11"/>
      <c r="B125" s="12"/>
      <c r="C125" s="9" t="s">
        <v>207</v>
      </c>
      <c r="D125" s="10" t="n">
        <v>6345.2</v>
      </c>
      <c r="E125" s="12" t="s">
        <v>501</v>
      </c>
    </row>
    <row r="126" customFormat="false" ht="15" hidden="false" customHeight="false" outlineLevel="0" collapsed="false">
      <c r="A126" s="11"/>
      <c r="B126" s="12"/>
      <c r="C126" s="9" t="s">
        <v>207</v>
      </c>
      <c r="D126" s="10" t="n">
        <v>3711.06</v>
      </c>
      <c r="E126" s="12" t="s">
        <v>434</v>
      </c>
    </row>
    <row r="127" customFormat="false" ht="15" hidden="false" customHeight="false" outlineLevel="0" collapsed="false">
      <c r="A127" s="11"/>
      <c r="B127" s="12"/>
      <c r="C127" s="9" t="s">
        <v>207</v>
      </c>
      <c r="D127" s="10" t="n">
        <v>1756.75</v>
      </c>
      <c r="E127" s="12" t="s">
        <v>434</v>
      </c>
    </row>
    <row r="128" customFormat="false" ht="15" hidden="false" customHeight="false" outlineLevel="0" collapsed="false">
      <c r="A128" s="11"/>
      <c r="B128" s="12"/>
      <c r="C128" s="9" t="s">
        <v>207</v>
      </c>
      <c r="D128" s="10" t="n">
        <v>3414</v>
      </c>
      <c r="E128" s="12" t="s">
        <v>434</v>
      </c>
    </row>
    <row r="129" customFormat="false" ht="15" hidden="false" customHeight="false" outlineLevel="0" collapsed="false">
      <c r="A129" s="11"/>
      <c r="B129" s="12"/>
      <c r="C129" s="9" t="s">
        <v>207</v>
      </c>
      <c r="D129" s="10" t="n">
        <v>4306.76</v>
      </c>
      <c r="E129" s="12" t="s">
        <v>434</v>
      </c>
    </row>
    <row r="130" customFormat="false" ht="15" hidden="false" customHeight="false" outlineLevel="0" collapsed="false">
      <c r="A130" s="11"/>
      <c r="B130" s="12"/>
      <c r="C130" s="9" t="s">
        <v>207</v>
      </c>
      <c r="D130" s="10" t="n">
        <v>2609.02</v>
      </c>
      <c r="E130" s="12" t="s">
        <v>434</v>
      </c>
    </row>
    <row r="131" customFormat="false" ht="15" hidden="false" customHeight="false" outlineLevel="0" collapsed="false">
      <c r="A131" s="11"/>
      <c r="B131" s="12"/>
      <c r="C131" s="9" t="s">
        <v>207</v>
      </c>
      <c r="D131" s="10" t="n">
        <v>4226.85</v>
      </c>
      <c r="E131" s="12" t="s">
        <v>434</v>
      </c>
    </row>
    <row r="132" customFormat="false" ht="15" hidden="false" customHeight="false" outlineLevel="0" collapsed="false">
      <c r="A132" s="11"/>
      <c r="B132" s="12"/>
      <c r="C132" s="9" t="s">
        <v>207</v>
      </c>
      <c r="D132" s="10" t="n">
        <v>1679.9</v>
      </c>
      <c r="E132" s="12" t="s">
        <v>434</v>
      </c>
    </row>
    <row r="133" customFormat="false" ht="15" hidden="false" customHeight="false" outlineLevel="0" collapsed="false">
      <c r="A133" s="11"/>
      <c r="B133" s="12"/>
      <c r="C133" s="9" t="s">
        <v>207</v>
      </c>
      <c r="D133" s="10" t="n">
        <v>15500</v>
      </c>
      <c r="E133" s="12" t="s">
        <v>434</v>
      </c>
    </row>
    <row r="134" customFormat="false" ht="15" hidden="false" customHeight="false" outlineLevel="0" collapsed="false">
      <c r="A134" s="11"/>
      <c r="B134" s="12"/>
      <c r="C134" s="9" t="s">
        <v>207</v>
      </c>
      <c r="D134" s="10" t="n">
        <v>3100</v>
      </c>
      <c r="E134" s="12" t="s">
        <v>434</v>
      </c>
    </row>
    <row r="135" customFormat="false" ht="15" hidden="false" customHeight="false" outlineLevel="0" collapsed="false">
      <c r="A135" s="11"/>
      <c r="B135" s="12"/>
      <c r="C135" s="9" t="s">
        <v>12</v>
      </c>
      <c r="D135" s="10" t="n">
        <v>15273.88</v>
      </c>
      <c r="E135" s="12" t="s">
        <v>434</v>
      </c>
    </row>
    <row r="136" customFormat="false" ht="15" hidden="false" customHeight="false" outlineLevel="0" collapsed="false">
      <c r="A136" s="11"/>
      <c r="B136" s="12"/>
      <c r="C136" s="9" t="s">
        <v>14</v>
      </c>
      <c r="D136" s="10" t="n">
        <v>45500</v>
      </c>
      <c r="E136" s="12" t="s">
        <v>434</v>
      </c>
    </row>
    <row r="137" customFormat="false" ht="15" hidden="false" customHeight="false" outlineLevel="0" collapsed="false">
      <c r="A137" s="28" t="s">
        <v>128</v>
      </c>
      <c r="B137" s="4"/>
      <c r="C137" s="13"/>
      <c r="D137" s="14" t="n">
        <f aca="false">SUM(D115:D136)</f>
        <v>463203.53</v>
      </c>
      <c r="E137" s="12"/>
    </row>
    <row r="138" customFormat="false" ht="15" hidden="false" customHeight="false" outlineLevel="0" collapsed="false">
      <c r="A138" s="60" t="s">
        <v>124</v>
      </c>
      <c r="B138" s="12"/>
      <c r="C138" s="9"/>
      <c r="D138" s="10" t="n">
        <v>0</v>
      </c>
      <c r="E138" s="17"/>
    </row>
    <row r="139" customFormat="false" ht="15" hidden="false" customHeight="false" outlineLevel="0" collapsed="false">
      <c r="A139" s="28" t="s">
        <v>126</v>
      </c>
      <c r="B139" s="4"/>
      <c r="C139" s="13"/>
      <c r="D139" s="14" t="n">
        <f aca="false">SUM(D138)</f>
        <v>0</v>
      </c>
      <c r="E139" s="4"/>
    </row>
    <row r="140" customFormat="false" ht="15" hidden="false" customHeight="false" outlineLevel="0" collapsed="false">
      <c r="A140" s="31" t="s">
        <v>129</v>
      </c>
      <c r="B140" s="12"/>
      <c r="C140" s="9" t="s">
        <v>14</v>
      </c>
      <c r="D140" s="10" t="n">
        <v>8288</v>
      </c>
      <c r="E140" s="12" t="s">
        <v>435</v>
      </c>
    </row>
    <row r="141" customFormat="false" ht="15" hidden="false" customHeight="false" outlineLevel="0" collapsed="false">
      <c r="A141" s="32" t="s">
        <v>131</v>
      </c>
      <c r="B141" s="12"/>
      <c r="C141" s="9"/>
      <c r="D141" s="14" t="n">
        <f aca="false">SUM(D140)</f>
        <v>8288</v>
      </c>
      <c r="E141" s="12"/>
    </row>
    <row r="142" customFormat="false" ht="15" hidden="false" customHeight="false" outlineLevel="0" collapsed="false">
      <c r="A142" s="31" t="n">
        <v>65.01</v>
      </c>
      <c r="B142" s="12"/>
      <c r="C142" s="9"/>
      <c r="D142" s="10" t="n">
        <v>26924499.39</v>
      </c>
      <c r="E142" s="12" t="s">
        <v>436</v>
      </c>
    </row>
    <row r="143" customFormat="false" ht="15" hidden="false" customHeight="false" outlineLevel="0" collapsed="false">
      <c r="A143" s="32" t="s">
        <v>133</v>
      </c>
      <c r="B143" s="12"/>
      <c r="C143" s="9"/>
      <c r="D143" s="14" t="n">
        <f aca="false">SUM(D142)</f>
        <v>26924499.39</v>
      </c>
      <c r="E143" s="12"/>
    </row>
    <row r="144" customFormat="false" ht="15" hidden="false" customHeight="false" outlineLevel="0" collapsed="false">
      <c r="A144" s="31" t="s">
        <v>134</v>
      </c>
      <c r="B144" s="12"/>
      <c r="C144" s="9" t="s">
        <v>98</v>
      </c>
      <c r="D144" s="10" t="n">
        <v>1835.35</v>
      </c>
      <c r="E144" s="12" t="s">
        <v>598</v>
      </c>
    </row>
    <row r="145" customFormat="false" ht="15" hidden="false" customHeight="false" outlineLevel="0" collapsed="false">
      <c r="A145" s="31"/>
      <c r="B145" s="12"/>
      <c r="C145" s="9" t="s">
        <v>177</v>
      </c>
      <c r="D145" s="10" t="n">
        <v>23165.73</v>
      </c>
      <c r="E145" s="12" t="s">
        <v>599</v>
      </c>
    </row>
    <row r="146" customFormat="false" ht="15" hidden="false" customHeight="false" outlineLevel="0" collapsed="false">
      <c r="A146" s="31"/>
      <c r="B146" s="12"/>
      <c r="C146" s="9"/>
      <c r="D146" s="10" t="n">
        <v>6331583.19</v>
      </c>
      <c r="E146" s="12" t="s">
        <v>436</v>
      </c>
    </row>
    <row r="147" customFormat="false" ht="15" hidden="false" customHeight="false" outlineLevel="0" collapsed="false">
      <c r="A147" s="32" t="s">
        <v>135</v>
      </c>
      <c r="B147" s="4"/>
      <c r="C147" s="13"/>
      <c r="D147" s="14" t="n">
        <f aca="false">SUM(D144:D146)</f>
        <v>6356584.27</v>
      </c>
      <c r="E147" s="4"/>
    </row>
    <row r="148" customFormat="false" ht="15" hidden="false" customHeight="false" outlineLevel="0" collapsed="false">
      <c r="A148" s="31" t="s">
        <v>600</v>
      </c>
      <c r="B148" s="12"/>
      <c r="C148" s="9"/>
      <c r="D148" s="10"/>
      <c r="E148" s="12"/>
    </row>
    <row r="149" customFormat="false" ht="15" hidden="false" customHeight="false" outlineLevel="0" collapsed="false">
      <c r="A149" s="31"/>
      <c r="B149" s="12"/>
      <c r="C149" s="9" t="s">
        <v>235</v>
      </c>
      <c r="D149" s="10" t="n">
        <v>3015</v>
      </c>
      <c r="E149" s="12" t="s">
        <v>601</v>
      </c>
    </row>
    <row r="150" customFormat="false" ht="15" hidden="false" customHeight="false" outlineLevel="0" collapsed="false">
      <c r="A150" s="32" t="s">
        <v>602</v>
      </c>
      <c r="B150" s="4"/>
      <c r="C150" s="13"/>
      <c r="D150" s="14" t="n">
        <f aca="false">SUM(D149)</f>
        <v>3015</v>
      </c>
      <c r="E150" s="4"/>
    </row>
    <row r="151" customFormat="false" ht="15" hidden="false" customHeight="false" outlineLevel="0" collapsed="false">
      <c r="A151" s="31" t="s">
        <v>304</v>
      </c>
      <c r="B151" s="4"/>
      <c r="C151" s="9"/>
      <c r="D151" s="10" t="n">
        <v>0</v>
      </c>
      <c r="E151" s="12"/>
    </row>
    <row r="152" customFormat="false" ht="15" hidden="false" customHeight="false" outlineLevel="0" collapsed="false">
      <c r="A152" s="32" t="s">
        <v>305</v>
      </c>
      <c r="B152" s="4"/>
      <c r="C152" s="13"/>
      <c r="D152" s="14" t="n">
        <v>0</v>
      </c>
      <c r="E152" s="4"/>
    </row>
    <row r="153" customFormat="false" ht="15" hidden="false" customHeight="false" outlineLevel="0" collapsed="false">
      <c r="D153" s="1"/>
    </row>
    <row r="154" customFormat="false" ht="15" hidden="false" customHeight="false" outlineLevel="0" collapsed="false">
      <c r="D154" s="1" t="n">
        <f aca="false">D12+D14+D16+D19+D21+D23+D25+D32+D40+D68+D73+D91+D96+D98+D103+D105+D107+D114+D137+D139+D141+D143+D147+D150+D152</f>
        <v>33895007.81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36" activeCellId="0" sqref="D36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false" hidden="false" outlineLevel="0" max="2" min="2" style="0" width="11.42"/>
    <col collapsed="false" customWidth="true" hidden="false" outlineLevel="0" max="3" min="3" style="0" width="8.67"/>
    <col collapsed="false" customWidth="true" hidden="false" outlineLevel="0" max="4" min="4" style="0" width="23.88"/>
    <col collapsed="false" customWidth="true" hidden="false" outlineLevel="0" max="5" min="5" style="0" width="29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5" hidden="false" customHeight="false" outlineLevel="0" collapsed="false">
      <c r="A2" s="7" t="s">
        <v>10</v>
      </c>
      <c r="B2" s="8" t="s">
        <v>563</v>
      </c>
      <c r="C2" s="9" t="s">
        <v>181</v>
      </c>
      <c r="D2" s="10" t="n">
        <v>5455</v>
      </c>
      <c r="E2" s="17" t="s">
        <v>140</v>
      </c>
    </row>
    <row r="3" customFormat="false" ht="15" hidden="false" customHeight="false" outlineLevel="0" collapsed="false">
      <c r="A3" s="7"/>
      <c r="B3" s="8"/>
      <c r="C3" s="9" t="s">
        <v>389</v>
      </c>
      <c r="D3" s="10" t="n">
        <v>800</v>
      </c>
      <c r="E3" s="17" t="s">
        <v>312</v>
      </c>
    </row>
    <row r="4" customFormat="false" ht="15" hidden="false" customHeight="false" outlineLevel="0" collapsed="false">
      <c r="A4" s="7"/>
      <c r="B4" s="8"/>
      <c r="C4" s="9" t="s">
        <v>14</v>
      </c>
      <c r="D4" s="10" t="n">
        <f aca="false">140595-43386</f>
        <v>97209</v>
      </c>
      <c r="E4" s="17" t="s">
        <v>140</v>
      </c>
    </row>
    <row r="5" customFormat="false" ht="15" hidden="false" customHeight="false" outlineLevel="0" collapsed="false">
      <c r="A5" s="7"/>
      <c r="B5" s="8"/>
      <c r="C5" s="9" t="s">
        <v>14</v>
      </c>
      <c r="D5" s="10" t="n">
        <v>89385</v>
      </c>
      <c r="E5" s="17" t="s">
        <v>140</v>
      </c>
    </row>
    <row r="6" customFormat="false" ht="15" hidden="false" customHeight="false" outlineLevel="0" collapsed="false">
      <c r="A6" s="7"/>
      <c r="B6" s="8"/>
      <c r="C6" s="9" t="s">
        <v>14</v>
      </c>
      <c r="D6" s="10" t="n">
        <f aca="false">199917-34512-803-27676</f>
        <v>136926</v>
      </c>
      <c r="E6" s="17" t="s">
        <v>140</v>
      </c>
    </row>
    <row r="7" customFormat="false" ht="15" hidden="false" customHeight="false" outlineLevel="0" collapsed="false">
      <c r="A7" s="7"/>
      <c r="B7" s="8"/>
      <c r="C7" s="9" t="s">
        <v>14</v>
      </c>
      <c r="D7" s="10" t="n">
        <v>17956</v>
      </c>
      <c r="E7" s="17" t="s">
        <v>140</v>
      </c>
    </row>
    <row r="8" customFormat="false" ht="15" hidden="false" customHeight="false" outlineLevel="0" collapsed="false">
      <c r="A8" s="7"/>
      <c r="B8" s="8"/>
      <c r="C8" s="9" t="s">
        <v>14</v>
      </c>
      <c r="D8" s="10" t="n">
        <v>32375</v>
      </c>
      <c r="E8" s="17" t="s">
        <v>447</v>
      </c>
    </row>
    <row r="9" customFormat="false" ht="15" hidden="false" customHeight="false" outlineLevel="0" collapsed="false">
      <c r="A9" s="7"/>
      <c r="B9" s="8"/>
      <c r="C9" s="9" t="s">
        <v>14</v>
      </c>
      <c r="D9" s="10" t="n">
        <v>71993</v>
      </c>
      <c r="E9" s="11" t="s">
        <v>373</v>
      </c>
    </row>
    <row r="10" customFormat="false" ht="15" hidden="false" customHeight="false" outlineLevel="0" collapsed="false">
      <c r="A10" s="7"/>
      <c r="B10" s="8"/>
      <c r="C10" s="9" t="s">
        <v>14</v>
      </c>
      <c r="D10" s="10" t="n">
        <v>215499</v>
      </c>
      <c r="E10" s="11" t="s">
        <v>374</v>
      </c>
    </row>
    <row r="11" customFormat="false" ht="15" hidden="false" customHeight="false" outlineLevel="0" collapsed="false">
      <c r="A11" s="7"/>
      <c r="B11" s="8"/>
      <c r="C11" s="9" t="s">
        <v>14</v>
      </c>
      <c r="D11" s="10" t="n">
        <v>83443</v>
      </c>
      <c r="E11" s="11" t="s">
        <v>445</v>
      </c>
    </row>
    <row r="12" customFormat="false" ht="15" hidden="false" customHeight="false" outlineLevel="0" collapsed="false">
      <c r="A12" s="7"/>
      <c r="B12" s="8"/>
      <c r="C12" s="9" t="s">
        <v>331</v>
      </c>
      <c r="D12" s="10" t="n">
        <v>60</v>
      </c>
      <c r="E12" s="11" t="s">
        <v>446</v>
      </c>
    </row>
    <row r="13" customFormat="false" ht="15" hidden="false" customHeight="false" outlineLevel="0" collapsed="false">
      <c r="A13" s="7"/>
      <c r="B13" s="8"/>
      <c r="C13" s="9" t="s">
        <v>331</v>
      </c>
      <c r="D13" s="10" t="n">
        <v>640</v>
      </c>
      <c r="E13" s="11" t="s">
        <v>378</v>
      </c>
    </row>
    <row r="14" customFormat="false" ht="15" hidden="false" customHeight="false" outlineLevel="0" collapsed="false">
      <c r="A14" s="7"/>
      <c r="B14" s="8"/>
      <c r="C14" s="9" t="s">
        <v>331</v>
      </c>
      <c r="D14" s="10" t="n">
        <v>200</v>
      </c>
      <c r="E14" s="11" t="s">
        <v>378</v>
      </c>
    </row>
    <row r="15" customFormat="false" ht="15" hidden="false" customHeight="false" outlineLevel="0" collapsed="false">
      <c r="A15" s="7"/>
      <c r="B15" s="8"/>
      <c r="C15" s="9" t="s">
        <v>331</v>
      </c>
      <c r="D15" s="10" t="n">
        <v>1300</v>
      </c>
      <c r="E15" s="11" t="s">
        <v>378</v>
      </c>
    </row>
    <row r="16" customFormat="false" ht="15" hidden="false" customHeight="false" outlineLevel="0" collapsed="false">
      <c r="A16" s="7"/>
      <c r="B16" s="8"/>
      <c r="C16" s="9" t="s">
        <v>331</v>
      </c>
      <c r="D16" s="10" t="n">
        <v>1500</v>
      </c>
      <c r="E16" s="11" t="s">
        <v>378</v>
      </c>
    </row>
    <row r="17" customFormat="false" ht="15" hidden="false" customHeight="false" outlineLevel="0" collapsed="false">
      <c r="A17" s="7"/>
      <c r="B17" s="8"/>
      <c r="C17" s="9" t="s">
        <v>143</v>
      </c>
      <c r="D17" s="10" t="n">
        <v>3000</v>
      </c>
      <c r="E17" s="11" t="s">
        <v>312</v>
      </c>
    </row>
    <row r="18" customFormat="false" ht="15" hidden="false" customHeight="false" outlineLevel="0" collapsed="false">
      <c r="A18" s="4" t="s">
        <v>20</v>
      </c>
      <c r="B18" s="4"/>
      <c r="C18" s="13"/>
      <c r="D18" s="14" t="n">
        <f aca="false">SUM(D2:D17)</f>
        <v>757741</v>
      </c>
      <c r="E18" s="15"/>
    </row>
    <row r="19" customFormat="false" ht="15" hidden="false" customHeight="false" outlineLevel="0" collapsed="false">
      <c r="A19" s="12" t="s">
        <v>21</v>
      </c>
      <c r="B19" s="12"/>
      <c r="C19" s="9"/>
      <c r="D19" s="10" t="n">
        <v>43386</v>
      </c>
      <c r="E19" s="12" t="s">
        <v>380</v>
      </c>
    </row>
    <row r="20" customFormat="false" ht="15" hidden="false" customHeight="false" outlineLevel="0" collapsed="false">
      <c r="A20" s="4" t="s">
        <v>23</v>
      </c>
      <c r="B20" s="4"/>
      <c r="C20" s="13"/>
      <c r="D20" s="14" t="n">
        <f aca="false">SUM(D19)</f>
        <v>43386</v>
      </c>
      <c r="E20" s="4"/>
    </row>
    <row r="21" customFormat="false" ht="15" hidden="false" customHeight="false" outlineLevel="0" collapsed="false">
      <c r="A21" s="12" t="s">
        <v>24</v>
      </c>
      <c r="B21" s="12"/>
      <c r="C21" s="9" t="s">
        <v>14</v>
      </c>
      <c r="D21" s="10" t="n">
        <v>1094</v>
      </c>
      <c r="E21" s="17" t="s">
        <v>450</v>
      </c>
    </row>
    <row r="22" customFormat="false" ht="15" hidden="false" customHeight="false" outlineLevel="0" collapsed="false">
      <c r="A22" s="12"/>
      <c r="B22" s="12"/>
      <c r="C22" s="9" t="s">
        <v>14</v>
      </c>
      <c r="D22" s="10" t="n">
        <v>4216</v>
      </c>
      <c r="E22" s="17" t="s">
        <v>382</v>
      </c>
    </row>
    <row r="23" customFormat="false" ht="15" hidden="false" customHeight="false" outlineLevel="0" collapsed="false">
      <c r="A23" s="12"/>
      <c r="B23" s="12"/>
      <c r="C23" s="9" t="s">
        <v>14</v>
      </c>
      <c r="D23" s="10" t="n">
        <v>1688</v>
      </c>
      <c r="E23" s="17" t="s">
        <v>383</v>
      </c>
    </row>
    <row r="24" customFormat="false" ht="15" hidden="false" customHeight="false" outlineLevel="0" collapsed="false">
      <c r="A24" s="12"/>
      <c r="B24" s="12"/>
      <c r="C24" s="9" t="s">
        <v>216</v>
      </c>
      <c r="D24" s="10" t="n">
        <v>9866</v>
      </c>
      <c r="E24" s="12" t="s">
        <v>507</v>
      </c>
    </row>
    <row r="25" customFormat="false" ht="15" hidden="false" customHeight="false" outlineLevel="0" collapsed="false">
      <c r="A25" s="4" t="s">
        <v>30</v>
      </c>
      <c r="B25" s="4"/>
      <c r="C25" s="13"/>
      <c r="D25" s="14" t="n">
        <f aca="false">SUM(D21:D24)</f>
        <v>16864</v>
      </c>
      <c r="E25" s="17"/>
    </row>
    <row r="26" customFormat="false" ht="15" hidden="false" customHeight="false" outlineLevel="0" collapsed="false">
      <c r="A26" s="12" t="s">
        <v>31</v>
      </c>
      <c r="B26" s="12"/>
      <c r="C26" s="9" t="s">
        <v>177</v>
      </c>
      <c r="D26" s="10" t="n">
        <v>270</v>
      </c>
      <c r="E26" s="12" t="s">
        <v>451</v>
      </c>
    </row>
    <row r="27" customFormat="false" ht="15" hidden="false" customHeight="false" outlineLevel="0" collapsed="false">
      <c r="A27" s="12"/>
      <c r="B27" s="12"/>
      <c r="C27" s="9" t="s">
        <v>177</v>
      </c>
      <c r="D27" s="10" t="n">
        <v>500</v>
      </c>
      <c r="E27" s="12" t="s">
        <v>451</v>
      </c>
    </row>
    <row r="28" customFormat="false" ht="15" hidden="false" customHeight="false" outlineLevel="0" collapsed="false">
      <c r="A28" s="12"/>
      <c r="B28" s="12"/>
      <c r="C28" s="9" t="s">
        <v>12</v>
      </c>
      <c r="D28" s="10" t="n">
        <v>270</v>
      </c>
      <c r="E28" s="12" t="s">
        <v>451</v>
      </c>
    </row>
    <row r="29" customFormat="false" ht="15" hidden="false" customHeight="false" outlineLevel="0" collapsed="false">
      <c r="A29" s="12"/>
      <c r="B29" s="12"/>
      <c r="C29" s="9" t="s">
        <v>12</v>
      </c>
      <c r="D29" s="10" t="n">
        <v>250</v>
      </c>
      <c r="E29" s="12" t="s">
        <v>451</v>
      </c>
    </row>
    <row r="30" customFormat="false" ht="15" hidden="false" customHeight="false" outlineLevel="0" collapsed="false">
      <c r="A30" s="12"/>
      <c r="B30" s="12"/>
      <c r="C30" s="9" t="s">
        <v>12</v>
      </c>
      <c r="D30" s="10" t="n">
        <v>250</v>
      </c>
      <c r="E30" s="12" t="s">
        <v>451</v>
      </c>
    </row>
    <row r="31" customFormat="false" ht="15" hidden="false" customHeight="false" outlineLevel="0" collapsed="false">
      <c r="A31" s="12"/>
      <c r="B31" s="12"/>
      <c r="C31" s="9" t="s">
        <v>12</v>
      </c>
      <c r="D31" s="10" t="n">
        <v>250</v>
      </c>
      <c r="E31" s="12" t="s">
        <v>451</v>
      </c>
    </row>
    <row r="32" customFormat="false" ht="15" hidden="false" customHeight="false" outlineLevel="0" collapsed="false">
      <c r="A32" s="12"/>
      <c r="B32" s="12"/>
      <c r="C32" s="9" t="s">
        <v>12</v>
      </c>
      <c r="D32" s="10" t="n">
        <v>250</v>
      </c>
      <c r="E32" s="12" t="s">
        <v>451</v>
      </c>
    </row>
    <row r="33" customFormat="false" ht="15" hidden="false" customHeight="false" outlineLevel="0" collapsed="false">
      <c r="A33" s="12"/>
      <c r="B33" s="12"/>
      <c r="C33" s="9" t="s">
        <v>12</v>
      </c>
      <c r="D33" s="10" t="n">
        <v>270</v>
      </c>
      <c r="E33" s="12" t="s">
        <v>451</v>
      </c>
    </row>
    <row r="34" customFormat="false" ht="15" hidden="false" customHeight="false" outlineLevel="0" collapsed="false">
      <c r="A34" s="4" t="s">
        <v>32</v>
      </c>
      <c r="B34" s="4"/>
      <c r="C34" s="13"/>
      <c r="D34" s="14" t="n">
        <f aca="false">SUM(D26:D33)</f>
        <v>2310</v>
      </c>
      <c r="E34" s="17"/>
    </row>
    <row r="35" customFormat="false" ht="15" hidden="false" customHeight="false" outlineLevel="0" collapsed="false">
      <c r="A35" s="12" t="s">
        <v>33</v>
      </c>
      <c r="B35" s="12"/>
      <c r="C35" s="9" t="s">
        <v>14</v>
      </c>
      <c r="D35" s="10" t="n">
        <v>34512</v>
      </c>
      <c r="E35" s="12" t="s">
        <v>156</v>
      </c>
    </row>
    <row r="36" customFormat="false" ht="15" hidden="false" customHeight="false" outlineLevel="0" collapsed="false">
      <c r="A36" s="4" t="s">
        <v>35</v>
      </c>
      <c r="B36" s="4"/>
      <c r="C36" s="13"/>
      <c r="D36" s="14" t="n">
        <f aca="false">SUM(D35)</f>
        <v>34512</v>
      </c>
      <c r="E36" s="4"/>
    </row>
    <row r="37" customFormat="false" ht="15" hidden="false" customHeight="false" outlineLevel="0" collapsed="false">
      <c r="A37" s="12" t="s">
        <v>36</v>
      </c>
      <c r="B37" s="12"/>
      <c r="C37" s="9" t="s">
        <v>14</v>
      </c>
      <c r="D37" s="18" t="n">
        <v>19407</v>
      </c>
      <c r="E37" s="11" t="s">
        <v>385</v>
      </c>
    </row>
    <row r="38" customFormat="false" ht="15" hidden="false" customHeight="false" outlineLevel="0" collapsed="false">
      <c r="A38" s="7"/>
      <c r="B38" s="8"/>
      <c r="C38" s="9" t="s">
        <v>14</v>
      </c>
      <c r="D38" s="10" t="n">
        <v>27676</v>
      </c>
      <c r="E38" s="11" t="s">
        <v>158</v>
      </c>
    </row>
    <row r="39" customFormat="false" ht="15" hidden="false" customHeight="false" outlineLevel="0" collapsed="false">
      <c r="A39" s="4" t="s">
        <v>39</v>
      </c>
      <c r="B39" s="4"/>
      <c r="C39" s="13"/>
      <c r="D39" s="14" t="n">
        <f aca="false">SUM(D37:D38)</f>
        <v>47083</v>
      </c>
      <c r="E39" s="17"/>
    </row>
    <row r="40" customFormat="false" ht="15" hidden="false" customHeight="false" outlineLevel="0" collapsed="false">
      <c r="A40" s="17" t="s">
        <v>40</v>
      </c>
      <c r="B40" s="17"/>
      <c r="C40" s="17" t="n">
        <v>12</v>
      </c>
      <c r="D40" s="20" t="n">
        <v>803</v>
      </c>
      <c r="E40" s="17"/>
    </row>
    <row r="41" customFormat="false" ht="15" hidden="false" customHeight="false" outlineLevel="0" collapsed="false">
      <c r="A41" s="17" t="s">
        <v>42</v>
      </c>
      <c r="B41" s="17"/>
      <c r="C41" s="17"/>
      <c r="D41" s="21" t="n">
        <f aca="false">SUM(D40)</f>
        <v>803</v>
      </c>
      <c r="E41" s="17"/>
    </row>
    <row r="42" customFormat="false" ht="15" hidden="false" customHeight="false" outlineLevel="0" collapsed="false">
      <c r="D42" s="1"/>
    </row>
    <row r="43" customFormat="false" ht="15" hidden="false" customHeight="false" outlineLevel="0" collapsed="false">
      <c r="D43" s="33" t="n">
        <f aca="false">D18+D20+D25+D34+D36+D39+D41</f>
        <v>902699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6" activeCellId="0" sqref="A86"/>
    </sheetView>
  </sheetViews>
  <sheetFormatPr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2.14"/>
    <col collapsed="false" customWidth="true" hidden="false" outlineLevel="0" max="3" min="3" style="0" width="8.67"/>
    <col collapsed="false" customWidth="true" hidden="false" outlineLevel="0" max="4" min="4" style="0" width="24.29"/>
    <col collapsed="false" customWidth="true" hidden="false" outlineLevel="0" max="5" min="5" style="0" width="59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/>
      <c r="B8" s="2"/>
      <c r="C8" s="2"/>
      <c r="D8" s="57" t="s">
        <v>603</v>
      </c>
      <c r="E8" s="7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22" t="n">
        <v>8</v>
      </c>
      <c r="D11" s="10" t="n">
        <v>2737</v>
      </c>
      <c r="E11" s="17" t="s">
        <v>604</v>
      </c>
    </row>
    <row r="12" customFormat="false" ht="15" hidden="false" customHeight="false" outlineLevel="0" collapsed="false">
      <c r="A12" s="7"/>
      <c r="B12" s="5"/>
      <c r="C12" s="22" t="n">
        <v>15</v>
      </c>
      <c r="D12" s="10" t="n">
        <v>73.75</v>
      </c>
      <c r="E12" s="17" t="s">
        <v>605</v>
      </c>
    </row>
    <row r="13" customFormat="false" ht="15" hidden="false" customHeight="false" outlineLevel="0" collapsed="false">
      <c r="A13" s="7"/>
      <c r="B13" s="5"/>
      <c r="C13" s="22" t="n">
        <v>23</v>
      </c>
      <c r="D13" s="10" t="n">
        <v>56</v>
      </c>
      <c r="E13" s="17" t="s">
        <v>606</v>
      </c>
    </row>
    <row r="14" customFormat="false" ht="15" hidden="false" customHeight="false" outlineLevel="0" collapsed="false">
      <c r="A14" s="23" t="s">
        <v>48</v>
      </c>
      <c r="B14" s="5"/>
      <c r="C14" s="5"/>
      <c r="D14" s="14" t="n">
        <f aca="false">SUM(D11:D13)</f>
        <v>2866.75</v>
      </c>
      <c r="E14" s="4"/>
    </row>
    <row r="15" customFormat="false" ht="15" hidden="false" customHeight="false" outlineLevel="0" collapsed="false">
      <c r="A15" s="75" t="s">
        <v>564</v>
      </c>
      <c r="B15" s="8"/>
      <c r="C15" s="0" t="n">
        <v>15</v>
      </c>
      <c r="D15" s="17" t="n">
        <v>159.92</v>
      </c>
      <c r="E15" s="17"/>
    </row>
    <row r="16" customFormat="false" ht="15" hidden="false" customHeight="false" outlineLevel="0" collapsed="false">
      <c r="A16" s="23" t="s">
        <v>167</v>
      </c>
      <c r="B16" s="8"/>
      <c r="C16" s="8"/>
      <c r="D16" s="14" t="n">
        <f aca="false">SUM(D15)</f>
        <v>159.92</v>
      </c>
      <c r="E16" s="12"/>
    </row>
    <row r="17" customFormat="false" ht="15" hidden="false" customHeight="false" outlineLevel="0" collapsed="false">
      <c r="A17" s="7" t="s">
        <v>49</v>
      </c>
      <c r="B17" s="8"/>
      <c r="C17" s="9" t="s">
        <v>607</v>
      </c>
      <c r="D17" s="10" t="n">
        <v>12.02</v>
      </c>
      <c r="E17" s="12" t="s">
        <v>608</v>
      </c>
    </row>
    <row r="18" customFormat="false" ht="15" hidden="false" customHeight="false" outlineLevel="0" collapsed="false">
      <c r="A18" s="7"/>
      <c r="B18" s="8"/>
      <c r="C18" s="9"/>
      <c r="D18" s="10"/>
      <c r="E18" s="17"/>
    </row>
    <row r="19" customFormat="false" ht="15" hidden="false" customHeight="false" outlineLevel="0" collapsed="false">
      <c r="A19" s="23" t="s">
        <v>53</v>
      </c>
      <c r="B19" s="5"/>
      <c r="C19" s="24"/>
      <c r="D19" s="14" t="n">
        <f aca="false">SUM(D17:D18)</f>
        <v>12.02</v>
      </c>
      <c r="E19" s="4"/>
    </row>
    <row r="20" customFormat="false" ht="15" hidden="false" customHeight="false" outlineLevel="0" collapsed="false">
      <c r="A20" s="23"/>
      <c r="B20" s="5"/>
      <c r="C20" s="24"/>
      <c r="D20" s="14"/>
      <c r="E20" s="4"/>
    </row>
    <row r="21" customFormat="false" ht="15" hidden="false" customHeight="false" outlineLevel="0" collapsed="false">
      <c r="A21" s="7" t="s">
        <v>54</v>
      </c>
      <c r="B21" s="8"/>
      <c r="C21" s="9" t="s">
        <v>607</v>
      </c>
      <c r="D21" s="10" t="n">
        <v>703.23</v>
      </c>
      <c r="E21" s="17" t="s">
        <v>391</v>
      </c>
    </row>
    <row r="22" customFormat="false" ht="15" hidden="false" customHeight="false" outlineLevel="0" collapsed="false">
      <c r="A22" s="7"/>
      <c r="B22" s="8"/>
      <c r="C22" s="9" t="s">
        <v>609</v>
      </c>
      <c r="D22" s="10" t="n">
        <v>55.19</v>
      </c>
      <c r="E22" s="17" t="s">
        <v>391</v>
      </c>
    </row>
    <row r="23" customFormat="false" ht="15" hidden="false" customHeight="false" outlineLevel="0" collapsed="false">
      <c r="A23" s="7"/>
      <c r="B23" s="8"/>
      <c r="C23" s="9" t="s">
        <v>141</v>
      </c>
      <c r="D23" s="10" t="n">
        <v>1185.15</v>
      </c>
      <c r="E23" s="12" t="s">
        <v>610</v>
      </c>
    </row>
    <row r="24" customFormat="false" ht="15" hidden="false" customHeight="false" outlineLevel="0" collapsed="false">
      <c r="A24" s="23" t="s">
        <v>57</v>
      </c>
      <c r="B24" s="5"/>
      <c r="C24" s="24"/>
      <c r="D24" s="14" t="n">
        <f aca="false">SUM(D21:D23)</f>
        <v>1943.57</v>
      </c>
      <c r="E24" s="17"/>
    </row>
    <row r="25" customFormat="false" ht="15" hidden="false" customHeight="false" outlineLevel="0" collapsed="false">
      <c r="A25" s="23"/>
      <c r="B25" s="5"/>
      <c r="C25" s="24"/>
      <c r="D25" s="14"/>
      <c r="E25" s="17"/>
    </row>
    <row r="26" customFormat="false" ht="15" hidden="false" customHeight="false" outlineLevel="0" collapsed="false">
      <c r="A26" s="7" t="s">
        <v>58</v>
      </c>
      <c r="B26" s="12"/>
      <c r="C26" s="9" t="s">
        <v>221</v>
      </c>
      <c r="D26" s="10" t="n">
        <v>8506.11</v>
      </c>
      <c r="E26" s="12" t="s">
        <v>393</v>
      </c>
    </row>
    <row r="27" customFormat="false" ht="15" hidden="false" customHeight="false" outlineLevel="0" collapsed="false">
      <c r="A27" s="7"/>
      <c r="B27" s="12"/>
      <c r="C27" s="9" t="s">
        <v>257</v>
      </c>
      <c r="D27" s="10" t="n">
        <v>339.44</v>
      </c>
      <c r="E27" s="12" t="s">
        <v>393</v>
      </c>
    </row>
    <row r="28" customFormat="false" ht="15" hidden="false" customHeight="false" outlineLevel="0" collapsed="false">
      <c r="A28" s="23" t="s">
        <v>60</v>
      </c>
      <c r="B28" s="4"/>
      <c r="C28" s="25"/>
      <c r="D28" s="14" t="n">
        <f aca="false">SUM(D26:D27)</f>
        <v>8845.55</v>
      </c>
      <c r="E28" s="4"/>
    </row>
    <row r="29" customFormat="false" ht="15" hidden="false" customHeight="false" outlineLevel="0" collapsed="false">
      <c r="A29" s="23"/>
      <c r="B29" s="4"/>
      <c r="C29" s="25"/>
      <c r="D29" s="14"/>
      <c r="E29" s="4"/>
    </row>
    <row r="30" customFormat="false" ht="15" hidden="false" customHeight="false" outlineLevel="0" collapsed="false">
      <c r="A30" s="7" t="s">
        <v>61</v>
      </c>
      <c r="B30" s="12"/>
      <c r="C30" s="9"/>
      <c r="D30" s="10"/>
      <c r="E30" s="17"/>
    </row>
    <row r="31" customFormat="false" ht="15" hidden="false" customHeight="false" outlineLevel="0" collapsed="false">
      <c r="A31" s="7"/>
      <c r="B31" s="12"/>
      <c r="C31" s="9"/>
      <c r="D31" s="10"/>
      <c r="E31" s="17"/>
    </row>
    <row r="32" customFormat="false" ht="15" hidden="false" customHeight="false" outlineLevel="0" collapsed="false">
      <c r="A32" s="7"/>
      <c r="B32" s="12"/>
      <c r="C32" s="9"/>
      <c r="D32" s="76"/>
      <c r="E32" s="17"/>
    </row>
    <row r="33" customFormat="false" ht="15" hidden="false" customHeight="false" outlineLevel="0" collapsed="false">
      <c r="A33" s="23" t="s">
        <v>63</v>
      </c>
      <c r="B33" s="4"/>
      <c r="C33" s="25"/>
      <c r="D33" s="14" t="n">
        <f aca="false">SUM(D30:D32)</f>
        <v>0</v>
      </c>
      <c r="E33" s="4"/>
    </row>
    <row r="34" customFormat="false" ht="15" hidden="false" customHeight="false" outlineLevel="0" collapsed="false">
      <c r="A34" s="70" t="s">
        <v>463</v>
      </c>
      <c r="B34" s="12"/>
      <c r="C34" s="9"/>
      <c r="D34" s="10"/>
      <c r="E34" s="12"/>
    </row>
    <row r="35" customFormat="false" ht="15" hidden="false" customHeight="false" outlineLevel="0" collapsed="false">
      <c r="A35" s="23" t="s">
        <v>464</v>
      </c>
      <c r="B35" s="4"/>
      <c r="C35" s="25"/>
      <c r="D35" s="14" t="n">
        <v>0</v>
      </c>
      <c r="E35" s="4"/>
    </row>
    <row r="36" customFormat="false" ht="15" hidden="false" customHeight="false" outlineLevel="0" collapsed="false">
      <c r="A36" s="23"/>
      <c r="B36" s="4"/>
      <c r="C36" s="25"/>
      <c r="D36" s="14"/>
      <c r="E36" s="4"/>
    </row>
    <row r="37" customFormat="false" ht="15" hidden="false" customHeight="false" outlineLevel="0" collapsed="false">
      <c r="A37" s="7" t="s">
        <v>64</v>
      </c>
      <c r="B37" s="12"/>
      <c r="C37" s="9" t="s">
        <v>609</v>
      </c>
      <c r="D37" s="26" t="n">
        <v>2954.16</v>
      </c>
      <c r="E37" s="17" t="s">
        <v>611</v>
      </c>
    </row>
    <row r="38" customFormat="false" ht="15" hidden="false" customHeight="false" outlineLevel="0" collapsed="false">
      <c r="A38" s="7"/>
      <c r="B38" s="12"/>
      <c r="C38" s="9" t="s">
        <v>612</v>
      </c>
      <c r="D38" s="26" t="n">
        <v>19.95</v>
      </c>
      <c r="E38" s="17" t="s">
        <v>613</v>
      </c>
    </row>
    <row r="39" customFormat="false" ht="15" hidden="false" customHeight="false" outlineLevel="0" collapsed="false">
      <c r="A39" s="7"/>
      <c r="B39" s="12"/>
      <c r="C39" s="9" t="s">
        <v>141</v>
      </c>
      <c r="D39" s="76" t="n">
        <v>3869.3</v>
      </c>
      <c r="E39" s="17" t="s">
        <v>614</v>
      </c>
    </row>
    <row r="40" customFormat="false" ht="15" hidden="false" customHeight="false" outlineLevel="0" collapsed="false">
      <c r="A40" s="7"/>
      <c r="B40" s="12"/>
      <c r="C40" s="9" t="s">
        <v>141</v>
      </c>
      <c r="D40" s="76" t="n">
        <v>981.75</v>
      </c>
      <c r="E40" s="17" t="s">
        <v>615</v>
      </c>
    </row>
    <row r="41" customFormat="false" ht="15" hidden="false" customHeight="false" outlineLevel="0" collapsed="false">
      <c r="A41" s="7"/>
      <c r="B41" s="12"/>
      <c r="C41" s="9" t="s">
        <v>141</v>
      </c>
      <c r="D41" s="76" t="n">
        <v>20.83</v>
      </c>
      <c r="E41" s="17" t="s">
        <v>616</v>
      </c>
    </row>
    <row r="42" customFormat="false" ht="15" hidden="false" customHeight="false" outlineLevel="0" collapsed="false">
      <c r="A42" s="7"/>
      <c r="B42" s="12"/>
      <c r="C42" s="9" t="s">
        <v>141</v>
      </c>
      <c r="D42" s="76" t="n">
        <v>20.83</v>
      </c>
      <c r="E42" s="17" t="s">
        <v>616</v>
      </c>
    </row>
    <row r="43" customFormat="false" ht="15" hidden="false" customHeight="false" outlineLevel="0" collapsed="false">
      <c r="A43" s="7"/>
      <c r="B43" s="12"/>
      <c r="C43" s="9" t="s">
        <v>141</v>
      </c>
      <c r="D43" s="76" t="n">
        <v>24.99</v>
      </c>
      <c r="E43" s="17" t="s">
        <v>605</v>
      </c>
    </row>
    <row r="44" customFormat="false" ht="15" hidden="false" customHeight="false" outlineLevel="0" collapsed="false">
      <c r="A44" s="7"/>
      <c r="B44" s="12"/>
      <c r="C44" s="9" t="s">
        <v>216</v>
      </c>
      <c r="D44" s="10" t="n">
        <v>22</v>
      </c>
      <c r="E44" s="17" t="s">
        <v>617</v>
      </c>
    </row>
    <row r="45" customFormat="false" ht="15" hidden="false" customHeight="false" outlineLevel="0" collapsed="false">
      <c r="A45" s="4" t="s">
        <v>71</v>
      </c>
      <c r="B45" s="4"/>
      <c r="C45" s="13"/>
      <c r="D45" s="14" t="n">
        <f aca="false">SUM(D37:D44)</f>
        <v>7913.81</v>
      </c>
      <c r="E45" s="12"/>
    </row>
    <row r="46" customFormat="false" ht="15" hidden="false" customHeight="false" outlineLevel="0" collapsed="false">
      <c r="A46" s="12" t="s">
        <v>72</v>
      </c>
      <c r="B46" s="12"/>
      <c r="C46" s="9" t="s">
        <v>607</v>
      </c>
      <c r="D46" s="10" t="n">
        <v>307.37</v>
      </c>
      <c r="E46" s="17" t="s">
        <v>618</v>
      </c>
    </row>
    <row r="47" customFormat="false" ht="15" hidden="false" customHeight="false" outlineLevel="0" collapsed="false">
      <c r="A47" s="12"/>
      <c r="B47" s="12"/>
      <c r="C47" s="9" t="s">
        <v>607</v>
      </c>
      <c r="D47" s="10" t="n">
        <v>339.46</v>
      </c>
      <c r="E47" s="17" t="s">
        <v>619</v>
      </c>
    </row>
    <row r="48" customFormat="false" ht="15" hidden="false" customHeight="false" outlineLevel="0" collapsed="false">
      <c r="A48" s="12"/>
      <c r="B48" s="12"/>
      <c r="C48" s="9" t="s">
        <v>607</v>
      </c>
      <c r="D48" s="10" t="n">
        <v>3700.08</v>
      </c>
      <c r="E48" s="17" t="s">
        <v>619</v>
      </c>
    </row>
    <row r="49" customFormat="false" ht="15" hidden="false" customHeight="false" outlineLevel="0" collapsed="false">
      <c r="A49" s="12"/>
      <c r="B49" s="12"/>
      <c r="C49" s="9" t="s">
        <v>259</v>
      </c>
      <c r="D49" s="10" t="n">
        <v>26.98</v>
      </c>
      <c r="E49" s="17" t="s">
        <v>620</v>
      </c>
    </row>
    <row r="50" customFormat="false" ht="15" hidden="false" customHeight="false" outlineLevel="0" collapsed="false">
      <c r="A50" s="12"/>
      <c r="B50" s="12"/>
      <c r="C50" s="9" t="s">
        <v>141</v>
      </c>
      <c r="D50" s="10" t="n">
        <v>6309.26</v>
      </c>
      <c r="E50" s="17" t="s">
        <v>621</v>
      </c>
    </row>
    <row r="51" customFormat="false" ht="15" hidden="false" customHeight="false" outlineLevel="0" collapsed="false">
      <c r="A51" s="12"/>
      <c r="B51" s="12"/>
      <c r="C51" s="9" t="s">
        <v>141</v>
      </c>
      <c r="D51" s="10" t="n">
        <v>578.83</v>
      </c>
      <c r="E51" s="17" t="s">
        <v>621</v>
      </c>
    </row>
    <row r="52" customFormat="false" ht="15" hidden="false" customHeight="false" outlineLevel="0" collapsed="false">
      <c r="A52" s="12"/>
      <c r="B52" s="12"/>
      <c r="C52" s="9" t="s">
        <v>141</v>
      </c>
      <c r="D52" s="10" t="n">
        <v>1680.42</v>
      </c>
      <c r="E52" s="17" t="s">
        <v>622</v>
      </c>
    </row>
    <row r="53" customFormat="false" ht="15" hidden="false" customHeight="false" outlineLevel="0" collapsed="false">
      <c r="A53" s="12"/>
      <c r="B53" s="12"/>
      <c r="C53" s="9" t="s">
        <v>221</v>
      </c>
      <c r="D53" s="10" t="n">
        <v>129.36</v>
      </c>
      <c r="E53" s="17" t="s">
        <v>623</v>
      </c>
    </row>
    <row r="54" customFormat="false" ht="15" hidden="false" customHeight="false" outlineLevel="0" collapsed="false">
      <c r="A54" s="12"/>
      <c r="B54" s="12"/>
      <c r="C54" s="9" t="s">
        <v>221</v>
      </c>
      <c r="D54" s="10" t="n">
        <v>168.92</v>
      </c>
      <c r="E54" s="17" t="s">
        <v>624</v>
      </c>
    </row>
    <row r="55" customFormat="false" ht="15" hidden="false" customHeight="false" outlineLevel="0" collapsed="false">
      <c r="A55" s="12"/>
      <c r="B55" s="12"/>
      <c r="C55" s="9" t="s">
        <v>221</v>
      </c>
      <c r="D55" s="10" t="n">
        <v>1841.18</v>
      </c>
      <c r="E55" s="17" t="s">
        <v>624</v>
      </c>
    </row>
    <row r="56" customFormat="false" ht="15" hidden="false" customHeight="false" outlineLevel="0" collapsed="false">
      <c r="A56" s="12"/>
      <c r="B56" s="12"/>
      <c r="C56" s="9" t="s">
        <v>221</v>
      </c>
      <c r="D56" s="10" t="n">
        <v>3222.23</v>
      </c>
      <c r="E56" s="17" t="s">
        <v>625</v>
      </c>
    </row>
    <row r="57" customFormat="false" ht="15" hidden="false" customHeight="false" outlineLevel="0" collapsed="false">
      <c r="A57" s="12"/>
      <c r="B57" s="12"/>
      <c r="C57" s="9" t="s">
        <v>221</v>
      </c>
      <c r="D57" s="10" t="n">
        <v>295.73</v>
      </c>
      <c r="E57" s="17" t="s">
        <v>625</v>
      </c>
    </row>
    <row r="58" customFormat="false" ht="15" hidden="false" customHeight="false" outlineLevel="0" collapsed="false">
      <c r="A58" s="12"/>
      <c r="B58" s="12"/>
      <c r="C58" s="9" t="s">
        <v>216</v>
      </c>
      <c r="D58" s="10" t="n">
        <v>145</v>
      </c>
      <c r="E58" s="17" t="s">
        <v>626</v>
      </c>
    </row>
    <row r="59" customFormat="false" ht="15" hidden="false" customHeight="false" outlineLevel="0" collapsed="false">
      <c r="A59" s="77" t="s">
        <v>78</v>
      </c>
      <c r="B59" s="77"/>
      <c r="C59" s="78"/>
      <c r="D59" s="79" t="n">
        <f aca="false">SUM(D46:D58)</f>
        <v>18744.82</v>
      </c>
      <c r="E59" s="77"/>
    </row>
    <row r="60" customFormat="false" ht="15" hidden="false" customHeight="false" outlineLevel="0" collapsed="false">
      <c r="A60" s="12" t="s">
        <v>79</v>
      </c>
      <c r="B60" s="4"/>
      <c r="C60" s="9"/>
      <c r="D60" s="10"/>
      <c r="E60" s="12"/>
    </row>
    <row r="61" customFormat="false" ht="15" hidden="false" customHeight="false" outlineLevel="0" collapsed="false">
      <c r="A61" s="17"/>
      <c r="B61" s="4"/>
      <c r="C61" s="17" t="n">
        <v>8</v>
      </c>
      <c r="D61" s="10" t="n">
        <v>409.86</v>
      </c>
      <c r="E61" s="12" t="s">
        <v>627</v>
      </c>
    </row>
    <row r="62" customFormat="false" ht="15" hidden="false" customHeight="false" outlineLevel="0" collapsed="false">
      <c r="A62" s="17"/>
      <c r="B62" s="4"/>
      <c r="C62" s="17" t="n">
        <v>8</v>
      </c>
      <c r="D62" s="10" t="n">
        <v>1249.5</v>
      </c>
      <c r="E62" s="12" t="s">
        <v>412</v>
      </c>
    </row>
    <row r="63" customFormat="false" ht="15" hidden="false" customHeight="false" outlineLevel="0" collapsed="false">
      <c r="B63" s="4"/>
      <c r="C63" s="17" t="n">
        <v>8</v>
      </c>
      <c r="D63" s="10" t="n">
        <v>13328</v>
      </c>
      <c r="E63" s="12" t="s">
        <v>576</v>
      </c>
    </row>
    <row r="64" customFormat="false" ht="15" hidden="false" customHeight="false" outlineLevel="0" collapsed="false">
      <c r="A64" s="12"/>
      <c r="B64" s="4"/>
      <c r="C64" s="9" t="s">
        <v>207</v>
      </c>
      <c r="D64" s="10" t="n">
        <v>7.39</v>
      </c>
      <c r="E64" s="12" t="s">
        <v>628</v>
      </c>
    </row>
    <row r="65" customFormat="false" ht="15" hidden="false" customHeight="false" outlineLevel="0" collapsed="false">
      <c r="A65" s="12"/>
      <c r="B65" s="4"/>
      <c r="C65" s="9" t="s">
        <v>207</v>
      </c>
      <c r="D65" s="10" t="n">
        <v>486.97</v>
      </c>
      <c r="E65" s="12" t="s">
        <v>629</v>
      </c>
    </row>
    <row r="66" customFormat="false" ht="15" hidden="false" customHeight="false" outlineLevel="0" collapsed="false">
      <c r="A66" s="12"/>
      <c r="B66" s="4"/>
      <c r="C66" s="9" t="s">
        <v>207</v>
      </c>
      <c r="D66" s="10" t="n">
        <v>3.14</v>
      </c>
      <c r="E66" s="17" t="s">
        <v>630</v>
      </c>
    </row>
    <row r="67" customFormat="false" ht="15" hidden="false" customHeight="false" outlineLevel="0" collapsed="false">
      <c r="A67" s="12"/>
      <c r="B67" s="4"/>
      <c r="C67" s="9" t="s">
        <v>207</v>
      </c>
      <c r="D67" s="10" t="n">
        <v>133.67</v>
      </c>
      <c r="E67" s="12" t="s">
        <v>631</v>
      </c>
    </row>
    <row r="68" customFormat="false" ht="15" hidden="false" customHeight="false" outlineLevel="0" collapsed="false">
      <c r="A68" s="12"/>
      <c r="B68" s="4"/>
      <c r="C68" s="9" t="s">
        <v>207</v>
      </c>
      <c r="D68" s="10" t="n">
        <v>10.04</v>
      </c>
      <c r="E68" s="12" t="s">
        <v>631</v>
      </c>
    </row>
    <row r="69" customFormat="false" ht="15" hidden="false" customHeight="false" outlineLevel="0" collapsed="false">
      <c r="A69" s="12"/>
      <c r="B69" s="4"/>
      <c r="C69" s="9" t="s">
        <v>207</v>
      </c>
      <c r="D69" s="10" t="n">
        <v>9.32</v>
      </c>
      <c r="E69" s="12" t="s">
        <v>631</v>
      </c>
    </row>
    <row r="70" customFormat="false" ht="15" hidden="false" customHeight="false" outlineLevel="0" collapsed="false">
      <c r="A70" s="12"/>
      <c r="B70" s="4"/>
      <c r="C70" s="9" t="s">
        <v>141</v>
      </c>
      <c r="D70" s="10" t="n">
        <v>13569.92</v>
      </c>
      <c r="E70" s="17" t="s">
        <v>632</v>
      </c>
    </row>
    <row r="71" customFormat="false" ht="15" hidden="false" customHeight="false" outlineLevel="0" collapsed="false">
      <c r="A71" s="12"/>
      <c r="B71" s="4"/>
      <c r="C71" s="9" t="s">
        <v>141</v>
      </c>
      <c r="D71" s="10" t="n">
        <v>17.35</v>
      </c>
      <c r="E71" s="12" t="s">
        <v>628</v>
      </c>
    </row>
    <row r="72" customFormat="false" ht="15" hidden="false" customHeight="false" outlineLevel="0" collapsed="false">
      <c r="A72" s="12"/>
      <c r="B72" s="4"/>
      <c r="C72" s="9" t="s">
        <v>141</v>
      </c>
      <c r="D72" s="10" t="n">
        <v>166.27</v>
      </c>
      <c r="E72" s="17" t="s">
        <v>633</v>
      </c>
    </row>
    <row r="73" customFormat="false" ht="15" hidden="false" customHeight="false" outlineLevel="0" collapsed="false">
      <c r="A73" s="12"/>
      <c r="B73" s="4"/>
      <c r="C73" s="9" t="s">
        <v>141</v>
      </c>
      <c r="D73" s="10" t="n">
        <v>25.4</v>
      </c>
      <c r="E73" s="17" t="s">
        <v>633</v>
      </c>
    </row>
    <row r="74" customFormat="false" ht="15" hidden="false" customHeight="false" outlineLevel="0" collapsed="false">
      <c r="A74" s="12"/>
      <c r="B74" s="4"/>
      <c r="C74" s="9" t="s">
        <v>141</v>
      </c>
      <c r="D74" s="10" t="n">
        <v>175.71</v>
      </c>
      <c r="E74" s="12" t="s">
        <v>634</v>
      </c>
    </row>
    <row r="75" customFormat="false" ht="15" hidden="false" customHeight="false" outlineLevel="0" collapsed="false">
      <c r="A75" s="12"/>
      <c r="B75" s="4"/>
      <c r="C75" s="9" t="s">
        <v>141</v>
      </c>
      <c r="D75" s="10" t="n">
        <v>4.59</v>
      </c>
      <c r="E75" s="12" t="s">
        <v>634</v>
      </c>
    </row>
    <row r="76" customFormat="false" ht="15" hidden="false" customHeight="false" outlineLevel="0" collapsed="false">
      <c r="A76" s="12"/>
      <c r="B76" s="4"/>
      <c r="C76" s="9" t="s">
        <v>141</v>
      </c>
      <c r="D76" s="10" t="n">
        <v>28.07</v>
      </c>
      <c r="E76" s="12" t="s">
        <v>634</v>
      </c>
    </row>
    <row r="77" customFormat="false" ht="15" hidden="false" customHeight="false" outlineLevel="0" collapsed="false">
      <c r="A77" s="12"/>
      <c r="B77" s="4"/>
      <c r="C77" s="9" t="s">
        <v>141</v>
      </c>
      <c r="D77" s="10" t="n">
        <v>58.27</v>
      </c>
      <c r="E77" s="12" t="s">
        <v>634</v>
      </c>
    </row>
    <row r="78" customFormat="false" ht="15" hidden="false" customHeight="false" outlineLevel="0" collapsed="false">
      <c r="A78" s="12"/>
      <c r="B78" s="4"/>
      <c r="C78" s="9" t="s">
        <v>221</v>
      </c>
      <c r="D78" s="10" t="n">
        <v>102.83</v>
      </c>
      <c r="E78" s="17" t="s">
        <v>635</v>
      </c>
    </row>
    <row r="79" customFormat="false" ht="15" hidden="false" customHeight="false" outlineLevel="0" collapsed="false">
      <c r="A79" s="12"/>
      <c r="B79" s="4"/>
      <c r="C79" s="9" t="s">
        <v>221</v>
      </c>
      <c r="D79" s="10" t="n">
        <v>8.69</v>
      </c>
      <c r="E79" s="17" t="s">
        <v>635</v>
      </c>
    </row>
    <row r="80" customFormat="false" ht="15" hidden="false" customHeight="false" outlineLevel="0" collapsed="false">
      <c r="A80" s="12"/>
      <c r="B80" s="4"/>
      <c r="C80" s="9" t="s">
        <v>221</v>
      </c>
      <c r="D80" s="10" t="n">
        <v>18.5</v>
      </c>
      <c r="E80" s="17" t="s">
        <v>635</v>
      </c>
    </row>
    <row r="81" customFormat="false" ht="15" hidden="false" customHeight="false" outlineLevel="0" collapsed="false">
      <c r="A81" s="12"/>
      <c r="B81" s="4"/>
      <c r="C81" s="9" t="s">
        <v>221</v>
      </c>
      <c r="D81" s="10" t="n">
        <v>5593</v>
      </c>
      <c r="E81" s="17" t="s">
        <v>636</v>
      </c>
    </row>
    <row r="82" customFormat="false" ht="15" hidden="false" customHeight="false" outlineLevel="0" collapsed="false">
      <c r="A82" s="12"/>
      <c r="B82" s="4"/>
      <c r="C82" s="9" t="s">
        <v>120</v>
      </c>
      <c r="D82" s="10" t="n">
        <v>120</v>
      </c>
      <c r="E82" s="17" t="s">
        <v>637</v>
      </c>
    </row>
    <row r="83" customFormat="false" ht="15" hidden="false" customHeight="false" outlineLevel="0" collapsed="false">
      <c r="A83" s="4" t="s">
        <v>95</v>
      </c>
      <c r="B83" s="4"/>
      <c r="C83" s="9"/>
      <c r="D83" s="14" t="n">
        <f aca="false">SUM(D61:D82)</f>
        <v>35526.49</v>
      </c>
      <c r="E83" s="17"/>
    </row>
    <row r="84" customFormat="false" ht="15" hidden="false" customHeight="false" outlineLevel="0" collapsed="false">
      <c r="A84" s="43"/>
      <c r="B84" s="4"/>
      <c r="C84" s="9"/>
      <c r="D84" s="14"/>
      <c r="E84" s="17"/>
    </row>
    <row r="85" customFormat="false" ht="15" hidden="false" customHeight="false" outlineLevel="0" collapsed="false">
      <c r="A85" s="43" t="s">
        <v>201</v>
      </c>
      <c r="B85" s="4"/>
      <c r="C85" s="0" t="n">
        <v>8</v>
      </c>
      <c r="D85" s="17" t="n">
        <v>9399.5</v>
      </c>
      <c r="E85" s="17" t="s">
        <v>638</v>
      </c>
    </row>
    <row r="86" customFormat="false" ht="15" hidden="false" customHeight="false" outlineLevel="0" collapsed="false">
      <c r="A86" s="4" t="s">
        <v>203</v>
      </c>
      <c r="B86" s="4"/>
      <c r="C86" s="9"/>
      <c r="D86" s="14" t="n">
        <f aca="false">SUM(D85)</f>
        <v>9399.5</v>
      </c>
      <c r="E86" s="17"/>
    </row>
    <row r="87" customFormat="false" ht="15" hidden="false" customHeight="false" outlineLevel="0" collapsed="false">
      <c r="A87" s="17" t="s">
        <v>287</v>
      </c>
      <c r="B87" s="12"/>
      <c r="C87" s="9" t="s">
        <v>612</v>
      </c>
      <c r="D87" s="10" t="n">
        <v>408.62</v>
      </c>
      <c r="E87" s="17" t="s">
        <v>639</v>
      </c>
    </row>
    <row r="88" customFormat="false" ht="15" hidden="false" customHeight="false" outlineLevel="0" collapsed="false">
      <c r="A88" s="17"/>
      <c r="B88" s="12"/>
      <c r="C88" s="9" t="s">
        <v>319</v>
      </c>
      <c r="D88" s="10" t="n">
        <v>1749.99</v>
      </c>
      <c r="E88" s="17" t="s">
        <v>640</v>
      </c>
    </row>
    <row r="89" customFormat="false" ht="15" hidden="false" customHeight="false" outlineLevel="0" collapsed="false">
      <c r="A89" s="4" t="s">
        <v>210</v>
      </c>
      <c r="B89" s="12"/>
      <c r="C89" s="9"/>
      <c r="D89" s="14" t="n">
        <f aca="false">SUM(D87:D88)</f>
        <v>2158.61</v>
      </c>
      <c r="E89" s="17"/>
    </row>
    <row r="90" customFormat="false" ht="15" hidden="false" customHeight="false" outlineLevel="0" collapsed="false">
      <c r="A90" s="12" t="s">
        <v>96</v>
      </c>
      <c r="B90" s="12"/>
      <c r="C90" s="9" t="s">
        <v>607</v>
      </c>
      <c r="D90" s="10" t="n">
        <v>351.13</v>
      </c>
      <c r="E90" s="12" t="s">
        <v>284</v>
      </c>
    </row>
    <row r="91" customFormat="false" ht="15" hidden="false" customHeight="false" outlineLevel="0" collapsed="false">
      <c r="A91" s="12"/>
      <c r="B91" s="12"/>
      <c r="C91" s="9" t="s">
        <v>607</v>
      </c>
      <c r="D91" s="10" t="n">
        <v>478.85</v>
      </c>
      <c r="E91" s="12" t="s">
        <v>284</v>
      </c>
    </row>
    <row r="92" customFormat="false" ht="15" hidden="false" customHeight="false" outlineLevel="0" collapsed="false">
      <c r="A92" s="12"/>
      <c r="B92" s="12"/>
      <c r="C92" s="9" t="s">
        <v>607</v>
      </c>
      <c r="D92" s="10" t="n">
        <v>333.73</v>
      </c>
      <c r="E92" s="12" t="s">
        <v>284</v>
      </c>
    </row>
    <row r="93" customFormat="false" ht="15" hidden="false" customHeight="false" outlineLevel="0" collapsed="false">
      <c r="A93" s="12"/>
      <c r="B93" s="12"/>
      <c r="C93" s="9" t="s">
        <v>607</v>
      </c>
      <c r="D93" s="10" t="n">
        <v>219.41</v>
      </c>
      <c r="E93" s="12" t="s">
        <v>284</v>
      </c>
    </row>
    <row r="94" customFormat="false" ht="15" hidden="false" customHeight="false" outlineLevel="0" collapsed="false">
      <c r="A94" s="12"/>
      <c r="B94" s="12"/>
      <c r="C94" s="9" t="s">
        <v>641</v>
      </c>
      <c r="D94" s="10" t="n">
        <v>333.43</v>
      </c>
      <c r="E94" s="12" t="s">
        <v>284</v>
      </c>
    </row>
    <row r="95" customFormat="false" ht="15" hidden="false" customHeight="false" outlineLevel="0" collapsed="false">
      <c r="A95" s="12"/>
      <c r="B95" s="12"/>
      <c r="C95" s="9" t="s">
        <v>207</v>
      </c>
      <c r="D95" s="10" t="n">
        <v>779.45</v>
      </c>
      <c r="E95" s="12" t="s">
        <v>284</v>
      </c>
    </row>
    <row r="96" customFormat="false" ht="15" hidden="false" customHeight="false" outlineLevel="0" collapsed="false">
      <c r="A96" s="12"/>
      <c r="B96" s="12"/>
      <c r="C96" s="9" t="s">
        <v>207</v>
      </c>
      <c r="D96" s="10" t="n">
        <v>702.37</v>
      </c>
      <c r="E96" s="12" t="s">
        <v>284</v>
      </c>
    </row>
    <row r="97" customFormat="false" ht="15" hidden="false" customHeight="false" outlineLevel="0" collapsed="false">
      <c r="A97" s="12"/>
      <c r="B97" s="12"/>
      <c r="C97" s="9" t="s">
        <v>207</v>
      </c>
      <c r="D97" s="10" t="n">
        <v>38</v>
      </c>
      <c r="E97" s="12" t="s">
        <v>284</v>
      </c>
    </row>
    <row r="98" customFormat="false" ht="15" hidden="false" customHeight="false" outlineLevel="0" collapsed="false">
      <c r="A98" s="12"/>
      <c r="B98" s="12"/>
      <c r="C98" s="9" t="s">
        <v>207</v>
      </c>
      <c r="D98" s="10" t="n">
        <v>372.55</v>
      </c>
      <c r="E98" s="12" t="s">
        <v>284</v>
      </c>
    </row>
    <row r="99" customFormat="false" ht="15" hidden="false" customHeight="false" outlineLevel="0" collapsed="false">
      <c r="A99" s="12"/>
      <c r="B99" s="12"/>
      <c r="C99" s="9" t="s">
        <v>207</v>
      </c>
      <c r="D99" s="10" t="n">
        <v>413.78</v>
      </c>
      <c r="E99" s="12" t="s">
        <v>284</v>
      </c>
    </row>
    <row r="100" customFormat="false" ht="15" hidden="false" customHeight="false" outlineLevel="0" collapsed="false">
      <c r="A100" s="12"/>
      <c r="B100" s="12"/>
      <c r="C100" s="9" t="s">
        <v>141</v>
      </c>
      <c r="D100" s="10" t="n">
        <v>1195.8</v>
      </c>
      <c r="E100" s="12" t="s">
        <v>284</v>
      </c>
    </row>
    <row r="101" customFormat="false" ht="15" hidden="false" customHeight="false" outlineLevel="0" collapsed="false">
      <c r="A101" s="12"/>
      <c r="B101" s="12"/>
      <c r="C101" s="17" t="n">
        <v>15</v>
      </c>
      <c r="D101" s="17" t="n">
        <v>155.93</v>
      </c>
      <c r="E101" s="12" t="s">
        <v>284</v>
      </c>
    </row>
    <row r="102" customFormat="false" ht="15" hidden="false" customHeight="false" outlineLevel="0" collapsed="false">
      <c r="A102" s="12"/>
      <c r="B102" s="12"/>
      <c r="C102" s="9" t="s">
        <v>141</v>
      </c>
      <c r="D102" s="10" t="n">
        <v>60</v>
      </c>
      <c r="E102" s="12" t="s">
        <v>284</v>
      </c>
    </row>
    <row r="103" customFormat="false" ht="15" hidden="false" customHeight="false" outlineLevel="0" collapsed="false">
      <c r="A103" s="12"/>
      <c r="B103" s="12"/>
      <c r="C103" s="9" t="s">
        <v>141</v>
      </c>
      <c r="D103" s="10" t="n">
        <v>319.38</v>
      </c>
      <c r="E103" s="17" t="s">
        <v>284</v>
      </c>
    </row>
    <row r="104" customFormat="false" ht="15" hidden="false" customHeight="false" outlineLevel="0" collapsed="false">
      <c r="A104" s="12"/>
      <c r="B104" s="12"/>
      <c r="C104" s="9" t="s">
        <v>141</v>
      </c>
      <c r="D104" s="10" t="n">
        <v>1531.01</v>
      </c>
      <c r="E104" s="17" t="s">
        <v>284</v>
      </c>
    </row>
    <row r="105" customFormat="false" ht="15" hidden="false" customHeight="false" outlineLevel="0" collapsed="false">
      <c r="A105" s="12"/>
      <c r="B105" s="12"/>
      <c r="C105" s="9" t="s">
        <v>141</v>
      </c>
      <c r="D105" s="10" t="n">
        <v>22</v>
      </c>
      <c r="E105" s="17" t="s">
        <v>284</v>
      </c>
    </row>
    <row r="106" customFormat="false" ht="15" hidden="false" customHeight="false" outlineLevel="0" collapsed="false">
      <c r="A106" s="12"/>
      <c r="B106" s="12"/>
      <c r="C106" s="9" t="s">
        <v>331</v>
      </c>
      <c r="D106" s="10" t="n">
        <v>140</v>
      </c>
      <c r="E106" s="17" t="s">
        <v>642</v>
      </c>
    </row>
    <row r="107" customFormat="false" ht="15" hidden="false" customHeight="false" outlineLevel="0" collapsed="false">
      <c r="A107" s="12"/>
      <c r="B107" s="12"/>
      <c r="C107" s="9" t="s">
        <v>331</v>
      </c>
      <c r="D107" s="10" t="n">
        <v>211.14</v>
      </c>
      <c r="E107" s="17" t="s">
        <v>284</v>
      </c>
    </row>
    <row r="108" customFormat="false" ht="15" hidden="false" customHeight="false" outlineLevel="0" collapsed="false">
      <c r="A108" s="12"/>
      <c r="B108" s="12"/>
      <c r="C108" s="9" t="s">
        <v>51</v>
      </c>
      <c r="D108" s="10" t="n">
        <v>240.12</v>
      </c>
      <c r="E108" s="17" t="s">
        <v>284</v>
      </c>
    </row>
    <row r="109" customFormat="false" ht="15" hidden="false" customHeight="false" outlineLevel="0" collapsed="false">
      <c r="A109" s="12"/>
      <c r="B109" s="12"/>
      <c r="C109" s="9" t="s">
        <v>107</v>
      </c>
      <c r="D109" s="10" t="n">
        <v>238.46</v>
      </c>
      <c r="E109" s="17" t="s">
        <v>284</v>
      </c>
    </row>
    <row r="110" customFormat="false" ht="15" hidden="false" customHeight="false" outlineLevel="0" collapsed="false">
      <c r="A110" s="12"/>
      <c r="B110" s="12"/>
      <c r="C110" s="9" t="s">
        <v>221</v>
      </c>
      <c r="D110" s="10" t="n">
        <v>26</v>
      </c>
      <c r="E110" s="17" t="s">
        <v>643</v>
      </c>
    </row>
    <row r="111" customFormat="false" ht="15" hidden="false" customHeight="false" outlineLevel="0" collapsed="false">
      <c r="A111" s="12"/>
      <c r="B111" s="12"/>
      <c r="C111" s="9" t="s">
        <v>221</v>
      </c>
      <c r="D111" s="10" t="n">
        <v>435.69</v>
      </c>
      <c r="E111" s="17" t="s">
        <v>284</v>
      </c>
    </row>
    <row r="112" customFormat="false" ht="15" hidden="false" customHeight="false" outlineLevel="0" collapsed="false">
      <c r="A112" s="12"/>
      <c r="B112" s="12"/>
      <c r="C112" s="9" t="s">
        <v>221</v>
      </c>
      <c r="D112" s="10" t="n">
        <v>1071.2</v>
      </c>
      <c r="E112" s="17" t="s">
        <v>284</v>
      </c>
    </row>
    <row r="113" customFormat="false" ht="15" hidden="false" customHeight="false" outlineLevel="0" collapsed="false">
      <c r="A113" s="12"/>
      <c r="B113" s="12"/>
      <c r="C113" s="9" t="s">
        <v>221</v>
      </c>
      <c r="D113" s="10" t="n">
        <v>169.1</v>
      </c>
      <c r="E113" s="17" t="s">
        <v>284</v>
      </c>
    </row>
    <row r="114" customFormat="false" ht="15" hidden="false" customHeight="false" outlineLevel="0" collapsed="false">
      <c r="A114" s="4" t="s">
        <v>100</v>
      </c>
      <c r="B114" s="4"/>
      <c r="C114" s="13"/>
      <c r="D114" s="14" t="n">
        <f aca="false">SUM(D90:D113)</f>
        <v>9838.53</v>
      </c>
      <c r="E114" s="4"/>
    </row>
    <row r="115" customFormat="false" ht="15" hidden="false" customHeight="false" outlineLevel="0" collapsed="false">
      <c r="A115" s="11" t="n">
        <v>20.12</v>
      </c>
      <c r="B115" s="12"/>
      <c r="C115" s="9"/>
      <c r="D115" s="10"/>
      <c r="E115" s="12"/>
    </row>
    <row r="116" customFormat="false" ht="15" hidden="false" customHeight="false" outlineLevel="0" collapsed="false">
      <c r="A116" s="28" t="s">
        <v>102</v>
      </c>
      <c r="B116" s="4"/>
      <c r="C116" s="13"/>
      <c r="D116" s="14" t="n">
        <f aca="false">SUM(D115)</f>
        <v>0</v>
      </c>
      <c r="E116" s="4"/>
    </row>
    <row r="117" customFormat="false" ht="15" hidden="false" customHeight="false" outlineLevel="0" collapsed="false">
      <c r="A117" s="12" t="s">
        <v>103</v>
      </c>
      <c r="B117" s="12"/>
      <c r="C117" s="9"/>
      <c r="D117" s="10" t="n">
        <v>325.51</v>
      </c>
      <c r="E117" s="12" t="s">
        <v>212</v>
      </c>
    </row>
    <row r="118" customFormat="false" ht="15" hidden="false" customHeight="false" outlineLevel="0" collapsed="false">
      <c r="A118" s="4" t="s">
        <v>105</v>
      </c>
      <c r="B118" s="4"/>
      <c r="C118" s="13"/>
      <c r="D118" s="14" t="n">
        <f aca="false">SUM(D117)</f>
        <v>325.51</v>
      </c>
      <c r="E118" s="4"/>
    </row>
    <row r="119" customFormat="false" ht="15" hidden="false" customHeight="false" outlineLevel="0" collapsed="false">
      <c r="A119" s="11" t="n">
        <v>20.25</v>
      </c>
      <c r="B119" s="12"/>
      <c r="C119" s="9" t="s">
        <v>396</v>
      </c>
      <c r="D119" s="10" t="n">
        <v>3109.22</v>
      </c>
      <c r="E119" s="17" t="s">
        <v>644</v>
      </c>
    </row>
    <row r="120" customFormat="false" ht="15" hidden="false" customHeight="false" outlineLevel="0" collapsed="false">
      <c r="A120" s="11"/>
      <c r="B120" s="12"/>
      <c r="C120" s="9" t="s">
        <v>221</v>
      </c>
      <c r="D120" s="10" t="n">
        <v>3028</v>
      </c>
      <c r="E120" s="17" t="s">
        <v>644</v>
      </c>
    </row>
    <row r="121" customFormat="false" ht="15" hidden="false" customHeight="false" outlineLevel="0" collapsed="false">
      <c r="A121" s="11"/>
      <c r="B121" s="12"/>
      <c r="C121" s="9" t="s">
        <v>221</v>
      </c>
      <c r="D121" s="10" t="n">
        <v>20</v>
      </c>
      <c r="E121" s="17" t="s">
        <v>644</v>
      </c>
    </row>
    <row r="122" customFormat="false" ht="15" hidden="false" customHeight="false" outlineLevel="0" collapsed="false">
      <c r="A122" s="4" t="s">
        <v>108</v>
      </c>
      <c r="B122" s="4"/>
      <c r="C122" s="13"/>
      <c r="D122" s="14" t="n">
        <f aca="false">SUM(D119:D121)</f>
        <v>6157.22</v>
      </c>
      <c r="E122" s="4"/>
    </row>
    <row r="123" customFormat="false" ht="15" hidden="false" customHeight="false" outlineLevel="0" collapsed="false">
      <c r="A123" s="4"/>
      <c r="B123" s="4"/>
      <c r="C123" s="13"/>
      <c r="D123" s="14"/>
      <c r="E123" s="4"/>
    </row>
    <row r="124" customFormat="false" ht="15" hidden="false" customHeight="false" outlineLevel="0" collapsed="false">
      <c r="A124" s="12" t="s">
        <v>109</v>
      </c>
      <c r="B124" s="12"/>
      <c r="C124" s="9" t="s">
        <v>230</v>
      </c>
      <c r="D124" s="10" t="n">
        <v>251</v>
      </c>
      <c r="E124" s="12" t="s">
        <v>645</v>
      </c>
    </row>
    <row r="125" customFormat="false" ht="15" hidden="false" customHeight="false" outlineLevel="0" collapsed="false">
      <c r="A125" s="12"/>
      <c r="B125" s="12"/>
      <c r="C125" s="9" t="s">
        <v>319</v>
      </c>
      <c r="D125" s="10" t="n">
        <v>539.7</v>
      </c>
      <c r="E125" s="12" t="s">
        <v>646</v>
      </c>
    </row>
    <row r="126" customFormat="false" ht="15" hidden="false" customHeight="false" outlineLevel="0" collapsed="false">
      <c r="A126" s="4" t="s">
        <v>110</v>
      </c>
      <c r="B126" s="4"/>
      <c r="C126" s="13"/>
      <c r="D126" s="14" t="n">
        <f aca="false">SUM(D123:D125)</f>
        <v>790.7</v>
      </c>
      <c r="E126" s="4"/>
    </row>
    <row r="127" customFormat="false" ht="15" hidden="false" customHeight="false" outlineLevel="0" collapsed="false">
      <c r="A127" s="12" t="s">
        <v>111</v>
      </c>
      <c r="B127" s="12"/>
      <c r="C127" s="9" t="s">
        <v>221</v>
      </c>
      <c r="D127" s="10" t="n">
        <v>267.33</v>
      </c>
      <c r="E127" s="17" t="s">
        <v>647</v>
      </c>
    </row>
    <row r="128" customFormat="false" ht="15" hidden="false" customHeight="false" outlineLevel="0" collapsed="false">
      <c r="A128" s="12"/>
      <c r="B128" s="12"/>
      <c r="C128" s="9"/>
      <c r="D128" s="10"/>
      <c r="E128" s="17"/>
    </row>
    <row r="129" customFormat="false" ht="15" hidden="false" customHeight="false" outlineLevel="0" collapsed="false">
      <c r="A129" s="4" t="s">
        <v>112</v>
      </c>
      <c r="B129" s="4"/>
      <c r="C129" s="13"/>
      <c r="D129" s="14" t="n">
        <f aca="false">SUM(D127:D128)</f>
        <v>267.33</v>
      </c>
      <c r="E129" s="4"/>
    </row>
    <row r="130" customFormat="false" ht="15" hidden="false" customHeight="false" outlineLevel="0" collapsed="false">
      <c r="A130" s="12" t="s">
        <v>113</v>
      </c>
      <c r="B130" s="12"/>
      <c r="C130" s="9" t="s">
        <v>607</v>
      </c>
      <c r="D130" s="10" t="n">
        <v>392.7</v>
      </c>
      <c r="E130" s="17" t="s">
        <v>648</v>
      </c>
    </row>
    <row r="131" customFormat="false" ht="15" hidden="false" customHeight="false" outlineLevel="0" collapsed="false">
      <c r="A131" s="12"/>
      <c r="B131" s="12"/>
      <c r="C131" s="9" t="s">
        <v>207</v>
      </c>
      <c r="D131" s="10" t="n">
        <v>1537.75</v>
      </c>
      <c r="E131" s="17" t="s">
        <v>649</v>
      </c>
    </row>
    <row r="132" customFormat="false" ht="15" hidden="false" customHeight="false" outlineLevel="0" collapsed="false">
      <c r="A132" s="12"/>
      <c r="B132" s="12"/>
      <c r="C132" s="9" t="s">
        <v>396</v>
      </c>
      <c r="D132" s="10" t="n">
        <v>7525.96</v>
      </c>
      <c r="E132" s="17" t="s">
        <v>650</v>
      </c>
    </row>
    <row r="133" customFormat="false" ht="15" hidden="false" customHeight="false" outlineLevel="0" collapsed="false">
      <c r="A133" s="12"/>
      <c r="B133" s="12"/>
      <c r="C133" s="9" t="s">
        <v>230</v>
      </c>
      <c r="D133" s="10" t="n">
        <v>6299.39</v>
      </c>
      <c r="E133" s="17" t="s">
        <v>651</v>
      </c>
    </row>
    <row r="134" customFormat="false" ht="15" hidden="false" customHeight="false" outlineLevel="0" collapsed="false">
      <c r="A134" s="12"/>
      <c r="B134" s="12"/>
      <c r="C134" s="9" t="s">
        <v>141</v>
      </c>
      <c r="D134" s="10" t="n">
        <v>297.5</v>
      </c>
      <c r="E134" s="17" t="s">
        <v>652</v>
      </c>
    </row>
    <row r="135" customFormat="false" ht="15" hidden="false" customHeight="false" outlineLevel="0" collapsed="false">
      <c r="A135" s="12"/>
      <c r="B135" s="12"/>
      <c r="C135" s="9" t="s">
        <v>257</v>
      </c>
      <c r="D135" s="10" t="n">
        <v>150</v>
      </c>
      <c r="E135" s="17" t="s">
        <v>653</v>
      </c>
    </row>
    <row r="136" customFormat="false" ht="15" hidden="false" customHeight="false" outlineLevel="0" collapsed="false">
      <c r="A136" s="4" t="s">
        <v>123</v>
      </c>
      <c r="B136" s="4"/>
      <c r="C136" s="13"/>
      <c r="D136" s="14" t="n">
        <f aca="false">SUM(D130:D135)</f>
        <v>16203.3</v>
      </c>
      <c r="E136" s="4"/>
    </row>
    <row r="137" customFormat="false" ht="15" hidden="false" customHeight="false" outlineLevel="0" collapsed="false">
      <c r="A137" s="11" t="n">
        <v>59.17</v>
      </c>
      <c r="B137" s="4"/>
      <c r="C137" s="9" t="s">
        <v>259</v>
      </c>
      <c r="D137" s="10" t="n">
        <v>3551.03</v>
      </c>
      <c r="E137" s="12" t="s">
        <v>434</v>
      </c>
    </row>
    <row r="138" customFormat="false" ht="15" hidden="false" customHeight="false" outlineLevel="0" collapsed="false">
      <c r="A138" s="11"/>
      <c r="B138" s="4"/>
      <c r="C138" s="9" t="s">
        <v>259</v>
      </c>
      <c r="D138" s="10" t="n">
        <v>2916.53</v>
      </c>
      <c r="E138" s="12" t="s">
        <v>434</v>
      </c>
    </row>
    <row r="139" customFormat="false" ht="15" hidden="false" customHeight="false" outlineLevel="0" collapsed="false">
      <c r="B139" s="12"/>
      <c r="C139" s="9" t="s">
        <v>259</v>
      </c>
      <c r="D139" s="10" t="n">
        <v>2799.65</v>
      </c>
      <c r="E139" s="12" t="s">
        <v>434</v>
      </c>
    </row>
    <row r="140" customFormat="false" ht="15" hidden="false" customHeight="false" outlineLevel="0" collapsed="false">
      <c r="A140" s="11"/>
      <c r="B140" s="12"/>
      <c r="C140" s="9" t="s">
        <v>259</v>
      </c>
      <c r="D140" s="10" t="n">
        <v>5402.15</v>
      </c>
      <c r="E140" s="12" t="s">
        <v>434</v>
      </c>
    </row>
    <row r="141" customFormat="false" ht="15" hidden="false" customHeight="false" outlineLevel="0" collapsed="false">
      <c r="A141" s="11"/>
      <c r="B141" s="12"/>
      <c r="C141" s="9" t="s">
        <v>259</v>
      </c>
      <c r="D141" s="10" t="n">
        <v>2647</v>
      </c>
      <c r="E141" s="12" t="s">
        <v>434</v>
      </c>
    </row>
    <row r="142" customFormat="false" ht="15" hidden="false" customHeight="false" outlineLevel="0" collapsed="false">
      <c r="A142" s="11"/>
      <c r="B142" s="12"/>
      <c r="C142" s="9" t="s">
        <v>259</v>
      </c>
      <c r="D142" s="10" t="n">
        <v>2773.81</v>
      </c>
      <c r="E142" s="12" t="s">
        <v>434</v>
      </c>
    </row>
    <row r="143" customFormat="false" ht="15" hidden="false" customHeight="false" outlineLevel="0" collapsed="false">
      <c r="A143" s="11"/>
      <c r="B143" s="12"/>
      <c r="C143" s="9" t="s">
        <v>259</v>
      </c>
      <c r="D143" s="10" t="n">
        <v>6210.09</v>
      </c>
      <c r="E143" s="12" t="s">
        <v>434</v>
      </c>
    </row>
    <row r="144" customFormat="false" ht="15" hidden="false" customHeight="false" outlineLevel="0" collapsed="false">
      <c r="A144" s="11"/>
      <c r="B144" s="12"/>
      <c r="C144" s="9" t="s">
        <v>259</v>
      </c>
      <c r="D144" s="10" t="n">
        <v>3632.04</v>
      </c>
      <c r="E144" s="12" t="s">
        <v>434</v>
      </c>
    </row>
    <row r="145" customFormat="false" ht="15" hidden="false" customHeight="false" outlineLevel="0" collapsed="false">
      <c r="A145" s="11"/>
      <c r="B145" s="12"/>
      <c r="C145" s="9" t="s">
        <v>259</v>
      </c>
      <c r="D145" s="10" t="n">
        <v>1719.35</v>
      </c>
      <c r="E145" s="12" t="s">
        <v>434</v>
      </c>
    </row>
    <row r="146" customFormat="false" ht="15" hidden="false" customHeight="false" outlineLevel="0" collapsed="false">
      <c r="A146" s="11"/>
      <c r="B146" s="12"/>
      <c r="C146" s="9" t="s">
        <v>259</v>
      </c>
      <c r="D146" s="10" t="n">
        <v>3341.3</v>
      </c>
      <c r="E146" s="12" t="s">
        <v>434</v>
      </c>
    </row>
    <row r="147" customFormat="false" ht="15" hidden="false" customHeight="false" outlineLevel="0" collapsed="false">
      <c r="A147" s="11"/>
      <c r="B147" s="12"/>
      <c r="C147" s="9" t="s">
        <v>259</v>
      </c>
      <c r="D147" s="10" t="n">
        <v>4215.05</v>
      </c>
      <c r="E147" s="12" t="s">
        <v>434</v>
      </c>
    </row>
    <row r="148" customFormat="false" ht="15" hidden="false" customHeight="false" outlineLevel="0" collapsed="false">
      <c r="A148" s="11"/>
      <c r="B148" s="12"/>
      <c r="C148" s="9" t="s">
        <v>259</v>
      </c>
      <c r="D148" s="10" t="n">
        <v>2553.47</v>
      </c>
      <c r="E148" s="12" t="s">
        <v>434</v>
      </c>
    </row>
    <row r="149" customFormat="false" ht="15" hidden="false" customHeight="false" outlineLevel="0" collapsed="false">
      <c r="A149" s="11"/>
      <c r="B149" s="12"/>
      <c r="C149" s="9" t="s">
        <v>259</v>
      </c>
      <c r="D149" s="10" t="n">
        <v>4136.85</v>
      </c>
      <c r="E149" s="12" t="s">
        <v>434</v>
      </c>
    </row>
    <row r="150" customFormat="false" ht="15" hidden="false" customHeight="false" outlineLevel="0" collapsed="false">
      <c r="A150" s="11"/>
      <c r="B150" s="12"/>
      <c r="C150" s="9" t="s">
        <v>259</v>
      </c>
      <c r="D150" s="10" t="n">
        <v>1644.13</v>
      </c>
      <c r="E150" s="12" t="s">
        <v>434</v>
      </c>
    </row>
    <row r="151" customFormat="false" ht="15" hidden="false" customHeight="false" outlineLevel="0" collapsed="false">
      <c r="A151" s="11"/>
      <c r="B151" s="12"/>
      <c r="C151" s="9" t="s">
        <v>259</v>
      </c>
      <c r="D151" s="10" t="n">
        <v>15500</v>
      </c>
      <c r="E151" s="12" t="s">
        <v>434</v>
      </c>
    </row>
    <row r="152" customFormat="false" ht="15" hidden="false" customHeight="false" outlineLevel="0" collapsed="false">
      <c r="A152" s="11"/>
      <c r="B152" s="12"/>
      <c r="C152" s="9" t="s">
        <v>259</v>
      </c>
      <c r="D152" s="10" t="n">
        <v>3100</v>
      </c>
      <c r="E152" s="12" t="s">
        <v>434</v>
      </c>
    </row>
    <row r="153" customFormat="false" ht="15" hidden="false" customHeight="false" outlineLevel="0" collapsed="false">
      <c r="A153" s="28" t="s">
        <v>128</v>
      </c>
      <c r="B153" s="4"/>
      <c r="C153" s="13"/>
      <c r="D153" s="14" t="n">
        <f aca="false">SUM(D137:D152)</f>
        <v>66142.45</v>
      </c>
      <c r="E153" s="12"/>
    </row>
    <row r="154" customFormat="false" ht="15" hidden="false" customHeight="false" outlineLevel="0" collapsed="false">
      <c r="A154" s="60" t="s">
        <v>124</v>
      </c>
      <c r="B154" s="12"/>
      <c r="C154" s="9"/>
      <c r="D154" s="10"/>
      <c r="E154" s="17"/>
    </row>
    <row r="155" customFormat="false" ht="15" hidden="false" customHeight="false" outlineLevel="0" collapsed="false">
      <c r="A155" s="28" t="s">
        <v>126</v>
      </c>
      <c r="B155" s="4"/>
      <c r="C155" s="13"/>
      <c r="D155" s="14" t="n">
        <f aca="false">SUM(D154)</f>
        <v>0</v>
      </c>
      <c r="E155" s="4"/>
    </row>
    <row r="156" customFormat="false" ht="15" hidden="false" customHeight="false" outlineLevel="0" collapsed="false">
      <c r="A156" s="31" t="s">
        <v>129</v>
      </c>
      <c r="B156" s="12"/>
      <c r="C156" s="9" t="s">
        <v>14</v>
      </c>
      <c r="D156" s="10" t="n">
        <v>8339</v>
      </c>
      <c r="E156" s="12" t="s">
        <v>435</v>
      </c>
    </row>
    <row r="157" customFormat="false" ht="15" hidden="false" customHeight="false" outlineLevel="0" collapsed="false">
      <c r="A157" s="32" t="s">
        <v>131</v>
      </c>
      <c r="B157" s="12"/>
      <c r="C157" s="9"/>
      <c r="D157" s="14" t="n">
        <f aca="false">SUM(D156)</f>
        <v>8339</v>
      </c>
      <c r="E157" s="12"/>
    </row>
    <row r="158" customFormat="false" ht="15" hidden="false" customHeight="false" outlineLevel="0" collapsed="false">
      <c r="A158" s="31" t="n">
        <v>65.01</v>
      </c>
      <c r="B158" s="12"/>
      <c r="C158" s="9"/>
      <c r="D158" s="10" t="n">
        <v>3226412.19</v>
      </c>
      <c r="E158" s="12" t="s">
        <v>436</v>
      </c>
    </row>
    <row r="159" customFormat="false" ht="15" hidden="false" customHeight="false" outlineLevel="0" collapsed="false">
      <c r="A159" s="32" t="s">
        <v>133</v>
      </c>
      <c r="B159" s="12"/>
      <c r="C159" s="9"/>
      <c r="D159" s="14" t="n">
        <f aca="false">SUM(D158)</f>
        <v>3226412.19</v>
      </c>
      <c r="E159" s="12"/>
    </row>
    <row r="160" customFormat="false" ht="15" hidden="false" customHeight="false" outlineLevel="0" collapsed="false">
      <c r="A160" s="31" t="s">
        <v>134</v>
      </c>
      <c r="B160" s="12"/>
      <c r="C160" s="9" t="s">
        <v>257</v>
      </c>
      <c r="D160" s="10" t="n">
        <v>-110156.88</v>
      </c>
      <c r="E160" s="17" t="s">
        <v>654</v>
      </c>
    </row>
    <row r="161" customFormat="false" ht="15" hidden="false" customHeight="false" outlineLevel="0" collapsed="false">
      <c r="A161" s="31"/>
      <c r="B161" s="12"/>
      <c r="C161" s="9"/>
      <c r="D161" s="10" t="n">
        <v>5470479.79</v>
      </c>
      <c r="E161" s="17"/>
    </row>
    <row r="162" customFormat="false" ht="15" hidden="false" customHeight="false" outlineLevel="0" collapsed="false">
      <c r="A162" s="32" t="s">
        <v>135</v>
      </c>
      <c r="B162" s="4"/>
      <c r="C162" s="13"/>
      <c r="D162" s="14" t="n">
        <f aca="false">SUM(D160:D161)</f>
        <v>5360322.91</v>
      </c>
      <c r="E162" s="4"/>
    </row>
    <row r="163" customFormat="false" ht="15" hidden="false" customHeight="false" outlineLevel="0" collapsed="false">
      <c r="A163" s="32"/>
      <c r="B163" s="4"/>
      <c r="C163" s="13"/>
      <c r="D163" s="14"/>
      <c r="E163" s="4"/>
    </row>
    <row r="164" customFormat="false" ht="15" hidden="false" customHeight="false" outlineLevel="0" collapsed="false">
      <c r="A164" s="31" t="s">
        <v>600</v>
      </c>
      <c r="B164" s="12"/>
      <c r="C164" s="9"/>
      <c r="D164" s="10"/>
      <c r="E164" s="12"/>
    </row>
    <row r="165" customFormat="false" ht="15" hidden="false" customHeight="false" outlineLevel="0" collapsed="false">
      <c r="A165" s="32" t="s">
        <v>602</v>
      </c>
      <c r="B165" s="4"/>
      <c r="C165" s="13"/>
      <c r="D165" s="14" t="n">
        <f aca="false">SUM(D164)</f>
        <v>0</v>
      </c>
      <c r="E165" s="4"/>
    </row>
    <row r="166" customFormat="false" ht="15" hidden="false" customHeight="false" outlineLevel="0" collapsed="false">
      <c r="A166" s="31" t="s">
        <v>304</v>
      </c>
      <c r="B166" s="4"/>
      <c r="C166" s="9"/>
      <c r="D166" s="10"/>
      <c r="E166" s="12"/>
    </row>
    <row r="167" customFormat="false" ht="15" hidden="false" customHeight="false" outlineLevel="0" collapsed="false">
      <c r="A167" s="32" t="s">
        <v>305</v>
      </c>
      <c r="B167" s="4"/>
      <c r="C167" s="13"/>
      <c r="D167" s="14" t="n">
        <f aca="false">SUM(D166)</f>
        <v>0</v>
      </c>
      <c r="E167" s="4"/>
    </row>
    <row r="168" customFormat="false" ht="15" hidden="false" customHeight="false" outlineLevel="0" collapsed="false">
      <c r="D168" s="1"/>
    </row>
    <row r="169" customFormat="false" ht="15" hidden="false" customHeight="false" outlineLevel="0" collapsed="false">
      <c r="D169" s="33" t="n">
        <f aca="false">D167+D165+D162+D157+D155+D153+D136+D129+D126+D122+D118+D116+D114+D89+D83+D86+D59+D45+D35+D33+D28+D24+D19+D16+D14+D159</f>
        <v>8782370.18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48" activeCellId="0" sqref="A48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4.43"/>
    <col collapsed="false" customWidth="true" hidden="false" outlineLevel="0" max="3" min="3" style="0" width="8.67"/>
    <col collapsed="false" customWidth="true" hidden="false" outlineLevel="0" max="4" min="4" style="0" width="28.14"/>
    <col collapsed="false" customWidth="true" hidden="false" outlineLevel="0" max="5" min="5" style="0" width="42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5" hidden="false" customHeight="false" outlineLevel="0" collapsed="false">
      <c r="A2" s="7" t="s">
        <v>10</v>
      </c>
      <c r="B2" s="8" t="s">
        <v>603</v>
      </c>
      <c r="C2" s="9" t="s">
        <v>14</v>
      </c>
      <c r="D2" s="10" t="n">
        <v>56557</v>
      </c>
      <c r="E2" s="11" t="s">
        <v>373</v>
      </c>
    </row>
    <row r="3" customFormat="false" ht="15" hidden="false" customHeight="false" outlineLevel="0" collapsed="false">
      <c r="A3" s="7"/>
      <c r="B3" s="8"/>
      <c r="C3" s="9" t="s">
        <v>14</v>
      </c>
      <c r="D3" s="10" t="n">
        <f aca="false">221698</f>
        <v>221698</v>
      </c>
      <c r="E3" s="11" t="s">
        <v>374</v>
      </c>
    </row>
    <row r="4" customFormat="false" ht="15" hidden="false" customHeight="false" outlineLevel="0" collapsed="false">
      <c r="A4" s="7"/>
      <c r="B4" s="8"/>
      <c r="C4" s="9" t="s">
        <v>14</v>
      </c>
      <c r="D4" s="10" t="n">
        <v>86640</v>
      </c>
      <c r="E4" s="11" t="s">
        <v>445</v>
      </c>
    </row>
    <row r="5" customFormat="false" ht="15" hidden="false" customHeight="false" outlineLevel="0" collapsed="false">
      <c r="A5" s="7"/>
      <c r="B5" s="8"/>
      <c r="C5" s="9" t="s">
        <v>14</v>
      </c>
      <c r="D5" s="10" t="n">
        <v>26354</v>
      </c>
      <c r="E5" s="11" t="s">
        <v>140</v>
      </c>
    </row>
    <row r="6" customFormat="false" ht="15" hidden="false" customHeight="false" outlineLevel="0" collapsed="false">
      <c r="A6" s="7"/>
      <c r="B6" s="8"/>
      <c r="C6" s="9" t="s">
        <v>14</v>
      </c>
      <c r="D6" s="10" t="n">
        <v>142772</v>
      </c>
      <c r="E6" s="11" t="s">
        <v>140</v>
      </c>
    </row>
    <row r="7" customFormat="false" ht="15" hidden="false" customHeight="false" outlineLevel="0" collapsed="false">
      <c r="A7" s="7"/>
      <c r="B7" s="8"/>
      <c r="C7" s="9" t="s">
        <v>14</v>
      </c>
      <c r="D7" s="10" t="n">
        <v>34266</v>
      </c>
      <c r="E7" s="11" t="s">
        <v>140</v>
      </c>
    </row>
    <row r="8" customFormat="false" ht="15" hidden="false" customHeight="false" outlineLevel="0" collapsed="false">
      <c r="A8" s="7"/>
      <c r="B8" s="8"/>
      <c r="C8" s="9" t="s">
        <v>14</v>
      </c>
      <c r="D8" s="10" t="n">
        <v>98148</v>
      </c>
      <c r="E8" s="11" t="s">
        <v>140</v>
      </c>
    </row>
    <row r="9" customFormat="false" ht="15" hidden="false" customHeight="false" outlineLevel="0" collapsed="false">
      <c r="A9" s="7"/>
      <c r="B9" s="8"/>
      <c r="C9" s="9" t="s">
        <v>14</v>
      </c>
      <c r="D9" s="10" t="n">
        <f aca="false">214783-44359-34284-444-11400-3</f>
        <v>124293</v>
      </c>
      <c r="E9" s="11" t="s">
        <v>140</v>
      </c>
    </row>
    <row r="10" customFormat="false" ht="15" hidden="false" customHeight="false" outlineLevel="0" collapsed="false">
      <c r="A10" s="7"/>
      <c r="B10" s="8"/>
      <c r="C10" s="9" t="s">
        <v>107</v>
      </c>
      <c r="D10" s="10" t="n">
        <v>1000</v>
      </c>
      <c r="E10" s="11" t="s">
        <v>312</v>
      </c>
    </row>
    <row r="11" customFormat="false" ht="15" hidden="false" customHeight="false" outlineLevel="0" collapsed="false">
      <c r="A11" s="7"/>
      <c r="B11" s="8"/>
      <c r="C11" s="9" t="s">
        <v>120</v>
      </c>
      <c r="D11" s="10" t="n">
        <v>60</v>
      </c>
      <c r="E11" s="11" t="s">
        <v>446</v>
      </c>
    </row>
    <row r="12" customFormat="false" ht="15" hidden="false" customHeight="false" outlineLevel="0" collapsed="false">
      <c r="A12" s="7"/>
      <c r="B12" s="8"/>
      <c r="C12" s="9" t="s">
        <v>120</v>
      </c>
      <c r="D12" s="10" t="n">
        <v>640</v>
      </c>
      <c r="E12" s="11" t="s">
        <v>378</v>
      </c>
    </row>
    <row r="13" customFormat="false" ht="15" hidden="false" customHeight="false" outlineLevel="0" collapsed="false">
      <c r="A13" s="7"/>
      <c r="B13" s="8"/>
      <c r="C13" s="9" t="s">
        <v>120</v>
      </c>
      <c r="D13" s="10" t="n">
        <v>200</v>
      </c>
      <c r="E13" s="11" t="s">
        <v>378</v>
      </c>
    </row>
    <row r="14" customFormat="false" ht="15" hidden="false" customHeight="false" outlineLevel="0" collapsed="false">
      <c r="A14" s="7"/>
      <c r="B14" s="8"/>
      <c r="C14" s="9" t="s">
        <v>120</v>
      </c>
      <c r="D14" s="10" t="n">
        <v>1300</v>
      </c>
      <c r="E14" s="11" t="s">
        <v>378</v>
      </c>
    </row>
    <row r="15" customFormat="false" ht="15" hidden="false" customHeight="false" outlineLevel="0" collapsed="false">
      <c r="A15" s="7"/>
      <c r="B15" s="8"/>
      <c r="C15" s="9" t="s">
        <v>120</v>
      </c>
      <c r="D15" s="10" t="n">
        <v>1500</v>
      </c>
      <c r="E15" s="11" t="s">
        <v>378</v>
      </c>
    </row>
    <row r="16" customFormat="false" ht="15" hidden="false" customHeight="false" outlineLevel="0" collapsed="false">
      <c r="A16" s="7"/>
      <c r="B16" s="8"/>
      <c r="C16" s="9" t="s">
        <v>56</v>
      </c>
      <c r="D16" s="10" t="n">
        <v>249</v>
      </c>
      <c r="E16" s="11" t="s">
        <v>655</v>
      </c>
    </row>
    <row r="17" customFormat="false" ht="15" hidden="false" customHeight="false" outlineLevel="0" collapsed="false">
      <c r="A17" s="7"/>
      <c r="B17" s="8"/>
      <c r="C17" s="9" t="s">
        <v>56</v>
      </c>
      <c r="D17" s="10" t="n">
        <v>109</v>
      </c>
      <c r="E17" s="11" t="s">
        <v>656</v>
      </c>
    </row>
    <row r="18" customFormat="false" ht="15" hidden="false" customHeight="false" outlineLevel="0" collapsed="false">
      <c r="A18" s="7"/>
      <c r="B18" s="8"/>
      <c r="C18" s="9" t="s">
        <v>56</v>
      </c>
      <c r="D18" s="10" t="n">
        <v>323</v>
      </c>
      <c r="E18" s="11" t="s">
        <v>657</v>
      </c>
    </row>
    <row r="19" customFormat="false" ht="15" hidden="false" customHeight="false" outlineLevel="0" collapsed="false">
      <c r="A19" s="7"/>
      <c r="B19" s="8"/>
      <c r="C19" s="9" t="s">
        <v>56</v>
      </c>
      <c r="D19" s="10" t="n">
        <v>278</v>
      </c>
      <c r="E19" s="11" t="s">
        <v>658</v>
      </c>
    </row>
    <row r="20" customFormat="false" ht="15" hidden="false" customHeight="false" outlineLevel="0" collapsed="false">
      <c r="A20" s="7"/>
      <c r="B20" s="8"/>
      <c r="C20" s="9" t="s">
        <v>56</v>
      </c>
      <c r="D20" s="10" t="n">
        <v>357</v>
      </c>
      <c r="E20" s="11" t="s">
        <v>659</v>
      </c>
    </row>
    <row r="21" customFormat="false" ht="15" hidden="false" customHeight="false" outlineLevel="0" collapsed="false">
      <c r="A21" s="7"/>
      <c r="B21" s="8"/>
      <c r="C21" s="9" t="s">
        <v>56</v>
      </c>
      <c r="D21" s="10" t="n">
        <v>310</v>
      </c>
      <c r="E21" s="11" t="s">
        <v>660</v>
      </c>
    </row>
    <row r="22" customFormat="false" ht="15" hidden="false" customHeight="false" outlineLevel="0" collapsed="false">
      <c r="A22" s="7"/>
      <c r="B22" s="8"/>
      <c r="C22" s="9" t="s">
        <v>56</v>
      </c>
      <c r="D22" s="10" t="n">
        <v>299</v>
      </c>
      <c r="E22" s="11" t="s">
        <v>661</v>
      </c>
    </row>
    <row r="23" customFormat="false" ht="15" hidden="false" customHeight="false" outlineLevel="0" collapsed="false">
      <c r="A23" s="7"/>
      <c r="B23" s="8"/>
      <c r="C23" s="9" t="s">
        <v>56</v>
      </c>
      <c r="D23" s="10" t="n">
        <v>846</v>
      </c>
      <c r="E23" s="11" t="s">
        <v>655</v>
      </c>
    </row>
    <row r="24" customFormat="false" ht="15" hidden="false" customHeight="false" outlineLevel="0" collapsed="false">
      <c r="A24" s="4" t="s">
        <v>20</v>
      </c>
      <c r="B24" s="4"/>
      <c r="C24" s="13"/>
      <c r="D24" s="14" t="n">
        <f aca="false">SUM(D2:D23)</f>
        <v>798199</v>
      </c>
      <c r="E24" s="15"/>
    </row>
    <row r="25" customFormat="false" ht="15" hidden="false" customHeight="false" outlineLevel="0" collapsed="false">
      <c r="A25" s="12" t="s">
        <v>21</v>
      </c>
      <c r="B25" s="12"/>
      <c r="C25" s="9" t="s">
        <v>14</v>
      </c>
      <c r="D25" s="10" t="n">
        <v>44359</v>
      </c>
      <c r="E25" s="12" t="s">
        <v>380</v>
      </c>
    </row>
    <row r="26" customFormat="false" ht="15" hidden="false" customHeight="false" outlineLevel="0" collapsed="false">
      <c r="A26" s="4" t="s">
        <v>23</v>
      </c>
      <c r="B26" s="4"/>
      <c r="C26" s="13"/>
      <c r="D26" s="14" t="n">
        <f aca="false">SUM(D25)</f>
        <v>44359</v>
      </c>
      <c r="E26" s="4"/>
    </row>
    <row r="27" customFormat="false" ht="15" hidden="false" customHeight="false" outlineLevel="0" collapsed="false">
      <c r="A27" s="12" t="s">
        <v>24</v>
      </c>
      <c r="B27" s="12"/>
      <c r="C27" s="9" t="s">
        <v>14</v>
      </c>
      <c r="D27" s="10" t="n">
        <v>1094</v>
      </c>
      <c r="E27" s="17" t="s">
        <v>450</v>
      </c>
    </row>
    <row r="28" customFormat="false" ht="15" hidden="false" customHeight="false" outlineLevel="0" collapsed="false">
      <c r="A28" s="12"/>
      <c r="B28" s="12"/>
      <c r="C28" s="9" t="s">
        <v>14</v>
      </c>
      <c r="D28" s="10" t="n">
        <v>4216</v>
      </c>
      <c r="E28" s="17" t="s">
        <v>382</v>
      </c>
    </row>
    <row r="29" customFormat="false" ht="15" hidden="false" customHeight="false" outlineLevel="0" collapsed="false">
      <c r="A29" s="12"/>
      <c r="B29" s="12"/>
      <c r="C29" s="9" t="s">
        <v>14</v>
      </c>
      <c r="D29" s="10" t="n">
        <v>1688</v>
      </c>
      <c r="E29" s="17" t="s">
        <v>383</v>
      </c>
    </row>
    <row r="30" customFormat="false" ht="15" hidden="false" customHeight="false" outlineLevel="0" collapsed="false">
      <c r="A30" s="12"/>
      <c r="B30" s="12"/>
      <c r="C30" s="9" t="s">
        <v>662</v>
      </c>
      <c r="D30" s="10" t="n">
        <v>9866</v>
      </c>
      <c r="E30" s="12" t="s">
        <v>663</v>
      </c>
    </row>
    <row r="31" customFormat="false" ht="15" hidden="false" customHeight="false" outlineLevel="0" collapsed="false">
      <c r="A31" s="4" t="s">
        <v>30</v>
      </c>
      <c r="B31" s="4"/>
      <c r="C31" s="13"/>
      <c r="D31" s="14" t="n">
        <f aca="false">SUM(D27:D30)</f>
        <v>16864</v>
      </c>
      <c r="E31" s="17"/>
    </row>
    <row r="32" customFormat="false" ht="15" hidden="false" customHeight="false" outlineLevel="0" collapsed="false">
      <c r="A32" s="12" t="s">
        <v>31</v>
      </c>
      <c r="B32" s="12"/>
      <c r="C32" s="9" t="s">
        <v>607</v>
      </c>
      <c r="D32" s="10" t="n">
        <v>270</v>
      </c>
      <c r="E32" s="12" t="s">
        <v>451</v>
      </c>
    </row>
    <row r="33" customFormat="false" ht="15" hidden="false" customHeight="false" outlineLevel="0" collapsed="false">
      <c r="A33" s="12"/>
      <c r="B33" s="12"/>
      <c r="C33" s="9" t="s">
        <v>607</v>
      </c>
      <c r="D33" s="10" t="n">
        <v>270</v>
      </c>
      <c r="E33" s="12" t="s">
        <v>451</v>
      </c>
    </row>
    <row r="34" customFormat="false" ht="15" hidden="false" customHeight="false" outlineLevel="0" collapsed="false">
      <c r="A34" s="12"/>
      <c r="B34" s="12"/>
      <c r="C34" s="9" t="s">
        <v>607</v>
      </c>
      <c r="D34" s="10" t="n">
        <v>270</v>
      </c>
      <c r="E34" s="12" t="s">
        <v>451</v>
      </c>
    </row>
    <row r="35" customFormat="false" ht="15" hidden="false" customHeight="false" outlineLevel="0" collapsed="false">
      <c r="A35" s="12"/>
      <c r="B35" s="12"/>
      <c r="C35" s="9" t="s">
        <v>607</v>
      </c>
      <c r="D35" s="10" t="n">
        <v>20</v>
      </c>
      <c r="E35" s="12" t="s">
        <v>451</v>
      </c>
    </row>
    <row r="36" customFormat="false" ht="15" hidden="false" customHeight="false" outlineLevel="0" collapsed="false">
      <c r="A36" s="12"/>
      <c r="B36" s="12"/>
      <c r="C36" s="9" t="s">
        <v>641</v>
      </c>
      <c r="D36" s="10" t="n">
        <v>270</v>
      </c>
      <c r="E36" s="12" t="s">
        <v>451</v>
      </c>
    </row>
    <row r="37" customFormat="false" ht="15" hidden="false" customHeight="false" outlineLevel="0" collapsed="false">
      <c r="A37" s="12"/>
      <c r="B37" s="12"/>
      <c r="C37" s="9" t="s">
        <v>609</v>
      </c>
      <c r="D37" s="10" t="n">
        <v>500</v>
      </c>
      <c r="E37" s="12" t="s">
        <v>451</v>
      </c>
    </row>
    <row r="38" customFormat="false" ht="15" hidden="false" customHeight="false" outlineLevel="0" collapsed="false">
      <c r="A38" s="12"/>
      <c r="B38" s="12"/>
      <c r="C38" s="9" t="s">
        <v>609</v>
      </c>
      <c r="D38" s="10" t="n">
        <v>270</v>
      </c>
      <c r="E38" s="12" t="s">
        <v>451</v>
      </c>
    </row>
    <row r="39" customFormat="false" ht="15" hidden="false" customHeight="false" outlineLevel="0" collapsed="false">
      <c r="A39" s="12"/>
      <c r="B39" s="12"/>
      <c r="C39" s="9" t="s">
        <v>609</v>
      </c>
      <c r="D39" s="10" t="n">
        <v>20</v>
      </c>
      <c r="E39" s="12" t="s">
        <v>451</v>
      </c>
    </row>
    <row r="40" customFormat="false" ht="15" hidden="false" customHeight="false" outlineLevel="0" collapsed="false">
      <c r="A40" s="12"/>
      <c r="B40" s="12"/>
      <c r="C40" s="9" t="s">
        <v>107</v>
      </c>
      <c r="D40" s="10" t="n">
        <v>250</v>
      </c>
      <c r="E40" s="12" t="s">
        <v>451</v>
      </c>
    </row>
    <row r="41" customFormat="false" ht="15" hidden="false" customHeight="false" outlineLevel="0" collapsed="false">
      <c r="A41" s="12"/>
      <c r="B41" s="12"/>
      <c r="C41" s="9" t="s">
        <v>221</v>
      </c>
      <c r="D41" s="10" t="n">
        <v>250</v>
      </c>
      <c r="E41" s="12" t="s">
        <v>451</v>
      </c>
    </row>
    <row r="42" customFormat="false" ht="15" hidden="false" customHeight="false" outlineLevel="0" collapsed="false">
      <c r="A42" s="12"/>
      <c r="B42" s="12"/>
      <c r="C42" s="9" t="s">
        <v>257</v>
      </c>
      <c r="D42" s="10" t="n">
        <v>40</v>
      </c>
      <c r="E42" s="12" t="s">
        <v>451</v>
      </c>
    </row>
    <row r="43" customFormat="false" ht="15" hidden="false" customHeight="false" outlineLevel="0" collapsed="false">
      <c r="A43" s="12"/>
      <c r="B43" s="12"/>
      <c r="C43" s="9" t="s">
        <v>257</v>
      </c>
      <c r="D43" s="10" t="n">
        <v>865.26</v>
      </c>
      <c r="E43" s="12" t="s">
        <v>451</v>
      </c>
    </row>
    <row r="44" customFormat="false" ht="15" hidden="false" customHeight="false" outlineLevel="0" collapsed="false">
      <c r="A44" s="4" t="s">
        <v>32</v>
      </c>
      <c r="B44" s="4"/>
      <c r="C44" s="13"/>
      <c r="D44" s="14" t="n">
        <f aca="false">SUM(D32:D43)</f>
        <v>3295.26</v>
      </c>
      <c r="E44" s="17"/>
    </row>
    <row r="45" customFormat="false" ht="15" hidden="false" customHeight="false" outlineLevel="0" collapsed="false">
      <c r="A45" s="4"/>
      <c r="B45" s="4"/>
      <c r="C45" s="13"/>
      <c r="D45" s="14"/>
      <c r="E45" s="17"/>
    </row>
    <row r="46" customFormat="false" ht="15" hidden="false" customHeight="false" outlineLevel="0" collapsed="false">
      <c r="A46" s="12" t="s">
        <v>33</v>
      </c>
      <c r="B46" s="12"/>
      <c r="C46" s="9" t="s">
        <v>14</v>
      </c>
      <c r="D46" s="10" t="n">
        <v>34284</v>
      </c>
      <c r="E46" s="12" t="s">
        <v>156</v>
      </c>
    </row>
    <row r="47" customFormat="false" ht="15" hidden="false" customHeight="false" outlineLevel="0" collapsed="false">
      <c r="A47" s="4" t="s">
        <v>35</v>
      </c>
      <c r="B47" s="4"/>
      <c r="C47" s="13"/>
      <c r="D47" s="14" t="n">
        <f aca="false">SUM(D46)</f>
        <v>34284</v>
      </c>
      <c r="E47" s="4"/>
    </row>
    <row r="48" customFormat="false" ht="15" hidden="false" customHeight="false" outlineLevel="0" collapsed="false">
      <c r="A48" s="44" t="s">
        <v>559</v>
      </c>
      <c r="B48" s="4"/>
      <c r="C48" s="52" t="s">
        <v>141</v>
      </c>
      <c r="D48" s="54" t="n">
        <v>6400</v>
      </c>
      <c r="E48" s="27" t="s">
        <v>560</v>
      </c>
    </row>
    <row r="49" customFormat="false" ht="15" hidden="false" customHeight="false" outlineLevel="0" collapsed="false">
      <c r="A49" s="4"/>
      <c r="B49" s="4"/>
      <c r="C49" s="52" t="s">
        <v>396</v>
      </c>
      <c r="D49" s="54" t="n">
        <v>-350</v>
      </c>
      <c r="E49" s="27" t="s">
        <v>664</v>
      </c>
    </row>
    <row r="50" customFormat="false" ht="15" hidden="false" customHeight="false" outlineLevel="0" collapsed="false">
      <c r="A50" s="4" t="s">
        <v>562</v>
      </c>
      <c r="B50" s="4"/>
      <c r="C50" s="13"/>
      <c r="D50" s="14" t="n">
        <f aca="false">SUM(D48:D49)</f>
        <v>6050</v>
      </c>
      <c r="E50" s="4"/>
    </row>
    <row r="51" customFormat="false" ht="15" hidden="false" customHeight="false" outlineLevel="0" collapsed="false">
      <c r="A51" s="12" t="s">
        <v>36</v>
      </c>
      <c r="B51" s="12"/>
      <c r="C51" s="9" t="s">
        <v>14</v>
      </c>
      <c r="D51" s="18" t="n">
        <v>20074</v>
      </c>
      <c r="E51" s="11" t="s">
        <v>385</v>
      </c>
    </row>
    <row r="52" customFormat="false" ht="15" hidden="false" customHeight="false" outlineLevel="0" collapsed="false">
      <c r="A52" s="7"/>
      <c r="B52" s="8"/>
      <c r="C52" s="9" t="s">
        <v>14</v>
      </c>
      <c r="D52" s="10" t="n">
        <v>11400</v>
      </c>
      <c r="E52" s="11" t="s">
        <v>158</v>
      </c>
    </row>
    <row r="53" customFormat="false" ht="15" hidden="false" customHeight="false" outlineLevel="0" collapsed="false">
      <c r="A53" s="4" t="s">
        <v>39</v>
      </c>
      <c r="B53" s="4"/>
      <c r="C53" s="13"/>
      <c r="D53" s="14" t="n">
        <f aca="false">SUM(D51:D52)</f>
        <v>31474</v>
      </c>
      <c r="E53" s="17"/>
    </row>
    <row r="54" customFormat="false" ht="15" hidden="false" customHeight="false" outlineLevel="0" collapsed="false">
      <c r="A54" s="4"/>
      <c r="B54" s="4"/>
      <c r="C54" s="13"/>
      <c r="D54" s="14"/>
      <c r="E54" s="17"/>
    </row>
    <row r="55" customFormat="false" ht="15" hidden="false" customHeight="false" outlineLevel="0" collapsed="false">
      <c r="A55" s="17" t="s">
        <v>40</v>
      </c>
      <c r="B55" s="17"/>
      <c r="C55" s="17" t="n">
        <v>12</v>
      </c>
      <c r="D55" s="20" t="n">
        <v>444</v>
      </c>
      <c r="E55" s="17" t="s">
        <v>159</v>
      </c>
    </row>
    <row r="56" customFormat="false" ht="15" hidden="false" customHeight="false" outlineLevel="0" collapsed="false">
      <c r="A56" s="17" t="s">
        <v>42</v>
      </c>
      <c r="B56" s="17"/>
      <c r="C56" s="17"/>
      <c r="D56" s="21" t="n">
        <f aca="false">SUM(D55)</f>
        <v>444</v>
      </c>
      <c r="E56" s="17"/>
    </row>
    <row r="57" customFormat="false" ht="15" hidden="false" customHeight="false" outlineLevel="0" collapsed="false">
      <c r="D57" s="1"/>
    </row>
    <row r="58" customFormat="false" ht="15" hidden="false" customHeight="false" outlineLevel="0" collapsed="false">
      <c r="D58" s="1" t="n">
        <f aca="false">D56+D53+D50+D44+D31+D26+D24+D47</f>
        <v>934969.26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3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K25" activeCellId="0" sqref="K25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508</v>
      </c>
      <c r="B8" s="2"/>
      <c r="C8" s="2"/>
      <c r="D8" s="57" t="s">
        <v>665</v>
      </c>
      <c r="E8" s="7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 t="s">
        <v>56</v>
      </c>
      <c r="D11" s="10" t="n">
        <v>10936.1</v>
      </c>
      <c r="E11" s="12" t="s">
        <v>666</v>
      </c>
    </row>
    <row r="12" customFormat="false" ht="15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48</v>
      </c>
      <c r="B13" s="5"/>
      <c r="C13" s="5"/>
      <c r="D13" s="14" t="n">
        <f aca="false">SUM(D11:D12)</f>
        <v>10936.1</v>
      </c>
      <c r="E13" s="4"/>
    </row>
    <row r="14" customFormat="false" ht="15" hidden="false" customHeight="false" outlineLevel="0" collapsed="false">
      <c r="A14" s="72" t="s">
        <v>163</v>
      </c>
      <c r="B14" s="8"/>
      <c r="C14" s="22" t="n">
        <v>19</v>
      </c>
      <c r="D14" s="10" t="n">
        <v>30</v>
      </c>
      <c r="E14" s="12" t="s">
        <v>166</v>
      </c>
    </row>
    <row r="15" customFormat="false" ht="15" hidden="false" customHeight="false" outlineLevel="0" collapsed="false">
      <c r="A15" s="23" t="s">
        <v>167</v>
      </c>
      <c r="B15" s="8"/>
      <c r="C15" s="8"/>
      <c r="D15" s="14" t="n">
        <f aca="false">D14</f>
        <v>30</v>
      </c>
      <c r="E15" s="12"/>
    </row>
    <row r="16" customFormat="false" ht="15" hidden="false" customHeight="false" outlineLevel="0" collapsed="false">
      <c r="A16" s="7" t="s">
        <v>49</v>
      </c>
      <c r="B16" s="8"/>
      <c r="C16" s="9" t="s">
        <v>51</v>
      </c>
      <c r="D16" s="10" t="n">
        <v>4.05</v>
      </c>
      <c r="E16" s="12" t="s">
        <v>667</v>
      </c>
    </row>
    <row r="17" customFormat="false" ht="15" hidden="false" customHeight="false" outlineLevel="0" collapsed="false">
      <c r="A17" s="7"/>
      <c r="B17" s="8"/>
      <c r="C17" s="9"/>
      <c r="D17" s="10"/>
      <c r="E17" s="12"/>
    </row>
    <row r="18" customFormat="false" ht="15" hidden="false" customHeight="false" outlineLevel="0" collapsed="false">
      <c r="A18" s="23" t="s">
        <v>53</v>
      </c>
      <c r="B18" s="5"/>
      <c r="C18" s="24"/>
      <c r="D18" s="14" t="n">
        <f aca="false">SUM(D16:D16)</f>
        <v>4.05</v>
      </c>
      <c r="E18" s="4"/>
    </row>
    <row r="19" customFormat="false" ht="15" hidden="false" customHeight="false" outlineLevel="0" collapsed="false">
      <c r="A19" s="7" t="s">
        <v>54</v>
      </c>
      <c r="B19" s="8"/>
      <c r="C19" s="9" t="s">
        <v>46</v>
      </c>
      <c r="D19" s="10" t="n">
        <v>875.59</v>
      </c>
      <c r="E19" s="12" t="s">
        <v>668</v>
      </c>
    </row>
    <row r="20" customFormat="false" ht="15" hidden="false" customHeight="false" outlineLevel="0" collapsed="false">
      <c r="A20" s="7"/>
      <c r="B20" s="8"/>
      <c r="C20" s="9" t="s">
        <v>51</v>
      </c>
      <c r="D20" s="10" t="n">
        <v>613.6</v>
      </c>
      <c r="E20" s="12" t="s">
        <v>668</v>
      </c>
    </row>
    <row r="21" customFormat="false" ht="15" hidden="false" customHeight="false" outlineLevel="0" collapsed="false">
      <c r="A21" s="7"/>
      <c r="B21" s="8"/>
      <c r="C21" s="9" t="s">
        <v>51</v>
      </c>
      <c r="D21" s="10" t="n">
        <v>1182.16</v>
      </c>
      <c r="E21" s="12" t="s">
        <v>669</v>
      </c>
    </row>
    <row r="22" customFormat="false" ht="15" hidden="false" customHeight="false" outlineLevel="0" collapsed="false">
      <c r="A22" s="23" t="s">
        <v>57</v>
      </c>
      <c r="B22" s="5"/>
      <c r="C22" s="24"/>
      <c r="D22" s="14" t="n">
        <f aca="false">SUM(D19:D21)</f>
        <v>2671.35</v>
      </c>
      <c r="E22" s="4"/>
    </row>
    <row r="23" customFormat="false" ht="15" hidden="false" customHeight="false" outlineLevel="0" collapsed="false">
      <c r="A23" s="7" t="s">
        <v>58</v>
      </c>
      <c r="B23" s="5"/>
      <c r="C23" s="52" t="s">
        <v>46</v>
      </c>
      <c r="D23" s="54" t="n">
        <v>10528.81</v>
      </c>
      <c r="E23" s="12" t="s">
        <v>670</v>
      </c>
    </row>
    <row r="24" customFormat="false" ht="15" hidden="false" customHeight="false" outlineLevel="0" collapsed="false">
      <c r="A24" s="23" t="s">
        <v>60</v>
      </c>
      <c r="B24" s="4"/>
      <c r="C24" s="25"/>
      <c r="D24" s="14" t="n">
        <f aca="false">SUM(D23:D23)</f>
        <v>10528.81</v>
      </c>
      <c r="E24" s="4"/>
    </row>
    <row r="25" customFormat="false" ht="15" hidden="false" customHeight="false" outlineLevel="0" collapsed="false">
      <c r="A25" s="7" t="s">
        <v>61</v>
      </c>
      <c r="B25" s="4"/>
      <c r="C25" s="52"/>
      <c r="D25" s="54"/>
      <c r="E25" s="27"/>
    </row>
    <row r="26" customFormat="false" ht="15" hidden="false" customHeight="false" outlineLevel="0" collapsed="false">
      <c r="A26" s="23" t="s">
        <v>63</v>
      </c>
      <c r="B26" s="4"/>
      <c r="C26" s="25"/>
      <c r="D26" s="14" t="n">
        <f aca="false">SUM(D25:D25)</f>
        <v>0</v>
      </c>
      <c r="E26" s="4"/>
    </row>
    <row r="27" customFormat="false" ht="15" hidden="false" customHeight="false" outlineLevel="0" collapsed="false">
      <c r="A27" s="72" t="s">
        <v>671</v>
      </c>
      <c r="B27" s="12"/>
      <c r="C27" s="44"/>
      <c r="D27" s="10"/>
      <c r="E27" s="12"/>
    </row>
    <row r="28" customFormat="false" ht="15" hidden="false" customHeight="false" outlineLevel="0" collapsed="false">
      <c r="A28" s="23" t="s">
        <v>464</v>
      </c>
      <c r="B28" s="4"/>
      <c r="C28" s="25"/>
      <c r="D28" s="14" t="n">
        <f aca="false">D27</f>
        <v>0</v>
      </c>
      <c r="E28" s="4"/>
    </row>
    <row r="29" customFormat="false" ht="15" hidden="false" customHeight="false" outlineLevel="0" collapsed="false">
      <c r="A29" s="7" t="s">
        <v>64</v>
      </c>
      <c r="B29" s="12"/>
      <c r="C29" s="9" t="s">
        <v>662</v>
      </c>
      <c r="D29" s="26" t="n">
        <v>20.83</v>
      </c>
      <c r="E29" s="12" t="s">
        <v>672</v>
      </c>
    </row>
    <row r="30" customFormat="false" ht="15" hidden="false" customHeight="false" outlineLevel="0" collapsed="false">
      <c r="A30" s="7"/>
      <c r="B30" s="12"/>
      <c r="C30" s="9" t="s">
        <v>259</v>
      </c>
      <c r="D30" s="26" t="n">
        <v>50.41</v>
      </c>
      <c r="E30" s="12" t="s">
        <v>673</v>
      </c>
    </row>
    <row r="31" customFormat="false" ht="15" hidden="false" customHeight="false" outlineLevel="0" collapsed="false">
      <c r="A31" s="7"/>
      <c r="B31" s="12"/>
      <c r="C31" s="9" t="s">
        <v>297</v>
      </c>
      <c r="D31" s="26" t="n">
        <v>5</v>
      </c>
      <c r="E31" s="12" t="s">
        <v>674</v>
      </c>
    </row>
    <row r="32" customFormat="false" ht="15" hidden="false" customHeight="false" outlineLevel="0" collapsed="false">
      <c r="A32" s="7"/>
      <c r="B32" s="12"/>
      <c r="C32" s="9" t="s">
        <v>161</v>
      </c>
      <c r="D32" s="26" t="n">
        <v>48.55</v>
      </c>
      <c r="E32" s="12" t="s">
        <v>672</v>
      </c>
    </row>
    <row r="33" customFormat="false" ht="15" hidden="false" customHeight="false" outlineLevel="0" collapsed="false">
      <c r="A33" s="7"/>
      <c r="B33" s="12"/>
      <c r="C33" s="9" t="s">
        <v>331</v>
      </c>
      <c r="D33" s="26" t="n">
        <v>31.54</v>
      </c>
      <c r="E33" s="12" t="s">
        <v>673</v>
      </c>
    </row>
    <row r="34" customFormat="false" ht="15" hidden="false" customHeight="false" outlineLevel="0" collapsed="false">
      <c r="A34" s="7"/>
      <c r="B34" s="12"/>
      <c r="C34" s="9" t="s">
        <v>51</v>
      </c>
      <c r="D34" s="26" t="n">
        <v>3835.01</v>
      </c>
      <c r="E34" s="12" t="s">
        <v>675</v>
      </c>
    </row>
    <row r="35" customFormat="false" ht="15" hidden="false" customHeight="false" outlineLevel="0" collapsed="false">
      <c r="A35" s="7"/>
      <c r="B35" s="12"/>
      <c r="C35" s="9" t="s">
        <v>51</v>
      </c>
      <c r="D35" s="26" t="n">
        <v>1711.45</v>
      </c>
      <c r="E35" s="12" t="s">
        <v>514</v>
      </c>
    </row>
    <row r="36" customFormat="false" ht="15" hidden="false" customHeight="false" outlineLevel="0" collapsed="false">
      <c r="A36" s="7"/>
      <c r="B36" s="12"/>
      <c r="C36" s="9" t="s">
        <v>51</v>
      </c>
      <c r="D36" s="26" t="n">
        <v>1003.73</v>
      </c>
      <c r="E36" s="12" t="s">
        <v>676</v>
      </c>
    </row>
    <row r="37" customFormat="false" ht="15" hidden="false" customHeight="false" outlineLevel="0" collapsed="false">
      <c r="A37" s="7"/>
      <c r="B37" s="12"/>
      <c r="C37" s="9" t="s">
        <v>28</v>
      </c>
      <c r="D37" s="26" t="n">
        <v>36.64</v>
      </c>
      <c r="E37" s="12" t="s">
        <v>672</v>
      </c>
    </row>
    <row r="38" customFormat="false" ht="15" hidden="false" customHeight="false" outlineLevel="0" collapsed="false">
      <c r="A38" s="7"/>
      <c r="B38" s="12"/>
      <c r="C38" s="9" t="s">
        <v>28</v>
      </c>
      <c r="D38" s="26" t="n">
        <v>-3</v>
      </c>
      <c r="E38" s="12" t="s">
        <v>677</v>
      </c>
    </row>
    <row r="39" customFormat="false" ht="15" hidden="false" customHeight="false" outlineLevel="0" collapsed="false">
      <c r="A39" s="4" t="s">
        <v>71</v>
      </c>
      <c r="B39" s="4"/>
      <c r="C39" s="13"/>
      <c r="D39" s="14" t="n">
        <f aca="false">SUM(D29:D38)</f>
        <v>6740.16</v>
      </c>
      <c r="E39" s="12"/>
    </row>
    <row r="40" customFormat="false" ht="15" hidden="false" customHeight="false" outlineLevel="0" collapsed="false">
      <c r="A40" s="12" t="s">
        <v>72</v>
      </c>
      <c r="B40" s="4"/>
      <c r="C40" s="52" t="s">
        <v>662</v>
      </c>
      <c r="D40" s="54" t="n">
        <v>2442</v>
      </c>
      <c r="E40" s="12" t="s">
        <v>678</v>
      </c>
    </row>
    <row r="41" customFormat="false" ht="15" hidden="false" customHeight="false" outlineLevel="0" collapsed="false">
      <c r="A41" s="12"/>
      <c r="B41" s="4"/>
      <c r="C41" s="9" t="s">
        <v>662</v>
      </c>
      <c r="D41" s="10" t="n">
        <v>1680.42</v>
      </c>
      <c r="E41" s="12" t="s">
        <v>679</v>
      </c>
    </row>
    <row r="42" customFormat="false" ht="15" hidden="false" customHeight="false" outlineLevel="0" collapsed="false">
      <c r="A42" s="12"/>
      <c r="B42" s="4"/>
      <c r="C42" s="52" t="s">
        <v>46</v>
      </c>
      <c r="D42" s="54" t="n">
        <v>11228.92</v>
      </c>
      <c r="E42" s="12" t="s">
        <v>680</v>
      </c>
    </row>
    <row r="43" customFormat="false" ht="15" hidden="false" customHeight="false" outlineLevel="0" collapsed="false">
      <c r="A43" s="12"/>
      <c r="B43" s="4"/>
      <c r="C43" s="52" t="s">
        <v>46</v>
      </c>
      <c r="D43" s="54" t="n">
        <v>16067.38</v>
      </c>
      <c r="E43" s="12" t="s">
        <v>681</v>
      </c>
    </row>
    <row r="44" customFormat="false" ht="15" hidden="false" customHeight="false" outlineLevel="0" collapsed="false">
      <c r="A44" s="12"/>
      <c r="B44" s="4"/>
      <c r="C44" s="52" t="s">
        <v>51</v>
      </c>
      <c r="D44" s="54" t="n">
        <v>794.68</v>
      </c>
      <c r="E44" s="12" t="s">
        <v>682</v>
      </c>
    </row>
    <row r="45" customFormat="false" ht="15" hidden="false" customHeight="false" outlineLevel="0" collapsed="false">
      <c r="B45" s="12"/>
      <c r="C45" s="9" t="s">
        <v>28</v>
      </c>
      <c r="D45" s="10" t="n">
        <v>85</v>
      </c>
      <c r="E45" s="12" t="s">
        <v>683</v>
      </c>
    </row>
    <row r="46" customFormat="false" ht="15" hidden="false" customHeight="false" outlineLevel="0" collapsed="false">
      <c r="A46" s="12"/>
      <c r="B46" s="12"/>
      <c r="C46" s="9" t="s">
        <v>14</v>
      </c>
      <c r="D46" s="26" t="n">
        <v>60</v>
      </c>
      <c r="E46" s="12" t="s">
        <v>684</v>
      </c>
    </row>
    <row r="47" customFormat="false" ht="15" hidden="false" customHeight="false" outlineLevel="0" collapsed="false">
      <c r="A47" s="4" t="s">
        <v>78</v>
      </c>
      <c r="B47" s="4"/>
      <c r="C47" s="13"/>
      <c r="D47" s="14" t="n">
        <f aca="false">SUM(D40:D46)</f>
        <v>32358.4</v>
      </c>
      <c r="E47" s="4"/>
    </row>
    <row r="48" customFormat="false" ht="15" hidden="false" customHeight="false" outlineLevel="0" collapsed="false">
      <c r="A48" s="12" t="s">
        <v>79</v>
      </c>
      <c r="B48" s="4"/>
      <c r="C48" s="52" t="s">
        <v>662</v>
      </c>
      <c r="D48" s="54" t="n">
        <v>13056.78</v>
      </c>
      <c r="E48" s="17" t="s">
        <v>685</v>
      </c>
    </row>
    <row r="49" customFormat="false" ht="15" hidden="false" customHeight="false" outlineLevel="0" collapsed="false">
      <c r="A49" s="4"/>
      <c r="B49" s="4"/>
      <c r="C49" s="52" t="s">
        <v>662</v>
      </c>
      <c r="D49" s="54" t="n">
        <v>13328</v>
      </c>
      <c r="E49" s="27" t="s">
        <v>686</v>
      </c>
    </row>
    <row r="50" customFormat="false" ht="15" hidden="false" customHeight="false" outlineLevel="0" collapsed="false">
      <c r="A50" s="80"/>
      <c r="B50" s="4"/>
      <c r="C50" s="52" t="s">
        <v>662</v>
      </c>
      <c r="D50" s="54" t="n">
        <v>1249.5</v>
      </c>
      <c r="E50" s="12" t="s">
        <v>687</v>
      </c>
    </row>
    <row r="51" customFormat="false" ht="15" hidden="false" customHeight="false" outlineLevel="0" collapsed="false">
      <c r="B51" s="4"/>
      <c r="C51" s="9" t="s">
        <v>662</v>
      </c>
      <c r="D51" s="10" t="n">
        <v>410.09</v>
      </c>
      <c r="E51" s="12" t="s">
        <v>688</v>
      </c>
    </row>
    <row r="52" customFormat="false" ht="15" hidden="false" customHeight="false" outlineLevel="0" collapsed="false">
      <c r="A52" s="12"/>
      <c r="B52" s="4"/>
      <c r="C52" s="9" t="s">
        <v>662</v>
      </c>
      <c r="D52" s="10" t="n">
        <v>6.12</v>
      </c>
      <c r="E52" s="12" t="s">
        <v>689</v>
      </c>
    </row>
    <row r="53" customFormat="false" ht="15" hidden="false" customHeight="false" outlineLevel="0" collapsed="false">
      <c r="A53" s="12"/>
      <c r="B53" s="4"/>
      <c r="C53" s="9" t="s">
        <v>662</v>
      </c>
      <c r="D53" s="10" t="n">
        <v>26.25</v>
      </c>
      <c r="E53" s="12" t="s">
        <v>690</v>
      </c>
    </row>
    <row r="54" customFormat="false" ht="15" hidden="false" customHeight="false" outlineLevel="0" collapsed="false">
      <c r="A54" s="12"/>
      <c r="B54" s="4"/>
      <c r="C54" s="9" t="s">
        <v>662</v>
      </c>
      <c r="D54" s="10" t="n">
        <v>3.14</v>
      </c>
      <c r="E54" s="12" t="s">
        <v>690</v>
      </c>
    </row>
    <row r="55" customFormat="false" ht="15" hidden="false" customHeight="false" outlineLevel="0" collapsed="false">
      <c r="A55" s="12"/>
      <c r="B55" s="4"/>
      <c r="C55" s="9" t="s">
        <v>662</v>
      </c>
      <c r="D55" s="10" t="n">
        <v>133.67</v>
      </c>
      <c r="E55" s="12" t="s">
        <v>690</v>
      </c>
    </row>
    <row r="56" customFormat="false" ht="15" hidden="false" customHeight="false" outlineLevel="0" collapsed="false">
      <c r="A56" s="12"/>
      <c r="B56" s="4"/>
      <c r="C56" s="52" t="s">
        <v>46</v>
      </c>
      <c r="D56" s="54" t="n">
        <v>3012.45</v>
      </c>
      <c r="E56" s="27" t="s">
        <v>691</v>
      </c>
    </row>
    <row r="57" customFormat="false" ht="15" hidden="false" customHeight="false" outlineLevel="0" collapsed="false">
      <c r="A57" s="12"/>
      <c r="B57" s="4"/>
      <c r="C57" s="9" t="s">
        <v>46</v>
      </c>
      <c r="D57" s="10" t="n">
        <v>5593</v>
      </c>
      <c r="E57" s="12" t="s">
        <v>692</v>
      </c>
    </row>
    <row r="58" customFormat="false" ht="15" hidden="false" customHeight="false" outlineLevel="0" collapsed="false">
      <c r="A58" s="12"/>
      <c r="B58" s="4"/>
      <c r="C58" s="9" t="s">
        <v>46</v>
      </c>
      <c r="D58" s="10" t="n">
        <v>17.67</v>
      </c>
      <c r="E58" s="12" t="s">
        <v>693</v>
      </c>
    </row>
    <row r="59" customFormat="false" ht="15" hidden="false" customHeight="false" outlineLevel="0" collapsed="false">
      <c r="A59" s="12"/>
      <c r="B59" s="4"/>
      <c r="C59" s="9" t="s">
        <v>46</v>
      </c>
      <c r="D59" s="10" t="n">
        <v>305.13</v>
      </c>
      <c r="E59" s="12" t="s">
        <v>694</v>
      </c>
    </row>
    <row r="60" customFormat="false" ht="15" hidden="false" customHeight="false" outlineLevel="0" collapsed="false">
      <c r="A60" s="12"/>
      <c r="B60" s="4"/>
      <c r="C60" s="9" t="s">
        <v>46</v>
      </c>
      <c r="D60" s="10" t="n">
        <v>17.63</v>
      </c>
      <c r="E60" s="12" t="s">
        <v>271</v>
      </c>
    </row>
    <row r="61" customFormat="false" ht="15" hidden="false" customHeight="false" outlineLevel="0" collapsed="false">
      <c r="A61" s="12"/>
      <c r="B61" s="4"/>
      <c r="C61" s="9" t="s">
        <v>46</v>
      </c>
      <c r="D61" s="10" t="n">
        <v>8.57</v>
      </c>
      <c r="E61" s="12" t="s">
        <v>271</v>
      </c>
    </row>
    <row r="62" customFormat="false" ht="15" hidden="false" customHeight="false" outlineLevel="0" collapsed="false">
      <c r="A62" s="12"/>
      <c r="B62" s="4"/>
      <c r="C62" s="9" t="s">
        <v>46</v>
      </c>
      <c r="D62" s="10" t="n">
        <v>95.5</v>
      </c>
      <c r="E62" s="12" t="s">
        <v>271</v>
      </c>
    </row>
    <row r="63" customFormat="false" ht="15" hidden="false" customHeight="false" outlineLevel="0" collapsed="false">
      <c r="A63" s="12"/>
      <c r="B63" s="4"/>
      <c r="C63" s="9" t="s">
        <v>51</v>
      </c>
      <c r="D63" s="10" t="n">
        <v>54.75</v>
      </c>
      <c r="E63" s="12" t="s">
        <v>695</v>
      </c>
    </row>
    <row r="64" customFormat="false" ht="15" hidden="false" customHeight="false" outlineLevel="0" collapsed="false">
      <c r="A64" s="12"/>
      <c r="B64" s="4"/>
      <c r="C64" s="9" t="s">
        <v>51</v>
      </c>
      <c r="D64" s="10" t="n">
        <v>15.25</v>
      </c>
      <c r="E64" s="12" t="s">
        <v>695</v>
      </c>
    </row>
    <row r="65" customFormat="false" ht="15" hidden="false" customHeight="false" outlineLevel="0" collapsed="false">
      <c r="A65" s="12"/>
      <c r="B65" s="4"/>
      <c r="C65" s="9" t="s">
        <v>51</v>
      </c>
      <c r="D65" s="10" t="n">
        <v>175.71</v>
      </c>
      <c r="E65" s="12" t="s">
        <v>695</v>
      </c>
    </row>
    <row r="66" customFormat="false" ht="15" hidden="false" customHeight="false" outlineLevel="0" collapsed="false">
      <c r="A66" s="12"/>
      <c r="B66" s="4"/>
      <c r="C66" s="9" t="s">
        <v>51</v>
      </c>
      <c r="D66" s="10" t="n">
        <v>4.59</v>
      </c>
      <c r="E66" s="12" t="s">
        <v>695</v>
      </c>
    </row>
    <row r="67" customFormat="false" ht="15" hidden="false" customHeight="false" outlineLevel="0" collapsed="false">
      <c r="A67" s="12"/>
      <c r="B67" s="4"/>
      <c r="C67" s="9" t="s">
        <v>56</v>
      </c>
      <c r="D67" s="10" t="n">
        <v>781</v>
      </c>
      <c r="E67" s="12" t="s">
        <v>694</v>
      </c>
    </row>
    <row r="68" customFormat="false" ht="15" hidden="false" customHeight="false" outlineLevel="0" collapsed="false">
      <c r="A68" s="12"/>
      <c r="B68" s="4"/>
      <c r="C68" s="9" t="s">
        <v>56</v>
      </c>
      <c r="D68" s="10" t="n">
        <v>6.47</v>
      </c>
      <c r="E68" s="12" t="s">
        <v>693</v>
      </c>
    </row>
    <row r="69" customFormat="false" ht="15" hidden="false" customHeight="false" outlineLevel="0" collapsed="false">
      <c r="A69" s="12"/>
      <c r="B69" s="4"/>
      <c r="C69" s="9" t="s">
        <v>56</v>
      </c>
      <c r="D69" s="10" t="n">
        <v>2.94</v>
      </c>
      <c r="E69" s="12" t="s">
        <v>690</v>
      </c>
    </row>
    <row r="70" customFormat="false" ht="15" hidden="false" customHeight="false" outlineLevel="0" collapsed="false">
      <c r="A70" s="12"/>
      <c r="B70" s="4"/>
      <c r="C70" s="9" t="s">
        <v>56</v>
      </c>
      <c r="D70" s="10" t="n">
        <v>126.12</v>
      </c>
      <c r="E70" s="12" t="s">
        <v>690</v>
      </c>
    </row>
    <row r="71" customFormat="false" ht="15" hidden="false" customHeight="false" outlineLevel="0" collapsed="false">
      <c r="A71" s="17"/>
      <c r="B71" s="12"/>
      <c r="C71" s="9" t="s">
        <v>56</v>
      </c>
      <c r="D71" s="10" t="n">
        <v>10</v>
      </c>
      <c r="E71" s="12" t="s">
        <v>696</v>
      </c>
    </row>
    <row r="72" customFormat="false" ht="15" hidden="false" customHeight="false" outlineLevel="0" collapsed="false">
      <c r="A72" s="12"/>
      <c r="B72" s="12"/>
      <c r="C72" s="9"/>
      <c r="D72" s="10"/>
      <c r="E72" s="12"/>
    </row>
    <row r="73" customFormat="false" ht="15" hidden="false" customHeight="false" outlineLevel="0" collapsed="false">
      <c r="A73" s="4" t="s">
        <v>95</v>
      </c>
      <c r="B73" s="4"/>
      <c r="C73" s="13"/>
      <c r="D73" s="14" t="n">
        <f aca="false">SUM(D48:D72)</f>
        <v>38440.33</v>
      </c>
      <c r="E73" s="17"/>
    </row>
    <row r="74" customFormat="false" ht="15" hidden="false" customHeight="false" outlineLevel="0" collapsed="false">
      <c r="A74" s="43" t="s">
        <v>201</v>
      </c>
      <c r="B74" s="4"/>
      <c r="C74" s="17" t="n">
        <v>13</v>
      </c>
      <c r="D74" s="20" t="n">
        <v>12609.5</v>
      </c>
      <c r="E74" s="17" t="s">
        <v>638</v>
      </c>
    </row>
    <row r="75" customFormat="false" ht="15" hidden="false" customHeight="false" outlineLevel="0" collapsed="false">
      <c r="A75" s="4" t="s">
        <v>203</v>
      </c>
      <c r="B75" s="17"/>
      <c r="C75" s="17"/>
      <c r="D75" s="30" t="n">
        <f aca="false">SUM(D74)</f>
        <v>12609.5</v>
      </c>
      <c r="E75" s="17"/>
    </row>
    <row r="76" customFormat="false" ht="15" hidden="false" customHeight="false" outlineLevel="0" collapsed="false">
      <c r="A76" s="73" t="s">
        <v>204</v>
      </c>
      <c r="B76" s="4"/>
      <c r="C76" s="52" t="s">
        <v>697</v>
      </c>
      <c r="D76" s="54" t="n">
        <v>794.68</v>
      </c>
      <c r="E76" s="17" t="s">
        <v>698</v>
      </c>
    </row>
    <row r="77" customFormat="false" ht="15" hidden="false" customHeight="false" outlineLevel="0" collapsed="false">
      <c r="A77" s="73"/>
      <c r="B77" s="27"/>
      <c r="C77" s="52" t="s">
        <v>699</v>
      </c>
      <c r="D77" s="54" t="n">
        <v>299</v>
      </c>
      <c r="E77" s="17" t="s">
        <v>700</v>
      </c>
    </row>
    <row r="78" customFormat="false" ht="15" hidden="false" customHeight="false" outlineLevel="0" collapsed="false">
      <c r="A78" s="73"/>
      <c r="B78" s="27"/>
      <c r="C78" s="52" t="s">
        <v>641</v>
      </c>
      <c r="D78" s="54" t="n">
        <v>3980</v>
      </c>
      <c r="E78" s="17" t="s">
        <v>701</v>
      </c>
    </row>
    <row r="79" customFormat="false" ht="15" hidden="false" customHeight="false" outlineLevel="0" collapsed="false">
      <c r="A79" s="73"/>
      <c r="B79" s="27"/>
      <c r="C79" s="52" t="s">
        <v>662</v>
      </c>
      <c r="D79" s="54" t="n">
        <v>2985</v>
      </c>
      <c r="E79" s="17" t="s">
        <v>701</v>
      </c>
    </row>
    <row r="80" customFormat="false" ht="15" hidden="false" customHeight="false" outlineLevel="0" collapsed="false">
      <c r="A80" s="73"/>
      <c r="B80" s="27"/>
      <c r="C80" s="52" t="s">
        <v>98</v>
      </c>
      <c r="D80" s="54" t="n">
        <v>700</v>
      </c>
      <c r="E80" s="17" t="s">
        <v>702</v>
      </c>
    </row>
    <row r="81" customFormat="false" ht="15" hidden="false" customHeight="false" outlineLevel="0" collapsed="false">
      <c r="A81" s="73"/>
      <c r="B81" s="27"/>
      <c r="C81" s="52" t="s">
        <v>56</v>
      </c>
      <c r="D81" s="54" t="n">
        <v>502.5</v>
      </c>
      <c r="E81" s="17" t="s">
        <v>703</v>
      </c>
    </row>
    <row r="82" customFormat="false" ht="15" hidden="false" customHeight="false" outlineLevel="0" collapsed="false">
      <c r="A82" s="73"/>
      <c r="B82" s="27"/>
      <c r="C82" s="52" t="s">
        <v>56</v>
      </c>
      <c r="D82" s="54" t="n">
        <v>2932.16</v>
      </c>
      <c r="E82" s="17" t="s">
        <v>704</v>
      </c>
    </row>
    <row r="83" customFormat="false" ht="15" hidden="false" customHeight="false" outlineLevel="0" collapsed="false">
      <c r="A83" s="4" t="s">
        <v>210</v>
      </c>
      <c r="B83" s="4"/>
      <c r="C83" s="13"/>
      <c r="D83" s="14" t="n">
        <f aca="false">SUM(D76:D82)</f>
        <v>12193.34</v>
      </c>
      <c r="E83" s="17"/>
    </row>
    <row r="84" customFormat="false" ht="15" hidden="false" customHeight="false" outlineLevel="0" collapsed="false">
      <c r="A84" s="12" t="s">
        <v>96</v>
      </c>
      <c r="B84" s="12"/>
      <c r="C84" s="9" t="s">
        <v>697</v>
      </c>
      <c r="D84" s="10" t="n">
        <v>203.06</v>
      </c>
      <c r="E84" s="12" t="s">
        <v>154</v>
      </c>
    </row>
    <row r="85" customFormat="false" ht="15" hidden="false" customHeight="false" outlineLevel="0" collapsed="false">
      <c r="A85" s="12"/>
      <c r="B85" s="12"/>
      <c r="C85" s="9" t="s">
        <v>699</v>
      </c>
      <c r="D85" s="10" t="n">
        <v>82</v>
      </c>
      <c r="E85" s="12" t="s">
        <v>154</v>
      </c>
    </row>
    <row r="86" customFormat="false" ht="15" hidden="false" customHeight="false" outlineLevel="0" collapsed="false">
      <c r="A86" s="12"/>
      <c r="B86" s="12"/>
      <c r="C86" s="9" t="s">
        <v>641</v>
      </c>
      <c r="D86" s="10" t="n">
        <v>231.56</v>
      </c>
      <c r="E86" s="12" t="s">
        <v>154</v>
      </c>
    </row>
    <row r="87" customFormat="false" ht="15" hidden="false" customHeight="false" outlineLevel="0" collapsed="false">
      <c r="A87" s="12"/>
      <c r="B87" s="12"/>
      <c r="C87" s="9" t="s">
        <v>662</v>
      </c>
      <c r="D87" s="10" t="n">
        <v>1074.1</v>
      </c>
      <c r="E87" s="12" t="s">
        <v>154</v>
      </c>
    </row>
    <row r="88" customFormat="false" ht="15" hidden="false" customHeight="false" outlineLevel="0" collapsed="false">
      <c r="A88" s="12"/>
      <c r="B88" s="12"/>
      <c r="C88" s="9" t="s">
        <v>46</v>
      </c>
      <c r="D88" s="10" t="n">
        <v>632.63</v>
      </c>
      <c r="E88" s="12" t="s">
        <v>154</v>
      </c>
    </row>
    <row r="89" customFormat="false" ht="15" hidden="false" customHeight="false" outlineLevel="0" collapsed="false">
      <c r="A89" s="12"/>
      <c r="B89" s="12"/>
      <c r="C89" s="9" t="s">
        <v>46</v>
      </c>
      <c r="D89" s="10" t="n">
        <v>692.07</v>
      </c>
      <c r="E89" s="12" t="s">
        <v>154</v>
      </c>
    </row>
    <row r="90" customFormat="false" ht="15" hidden="false" customHeight="false" outlineLevel="0" collapsed="false">
      <c r="A90" s="12"/>
      <c r="B90" s="12"/>
      <c r="C90" s="9" t="s">
        <v>46</v>
      </c>
      <c r="D90" s="10" t="n">
        <v>38</v>
      </c>
      <c r="E90" s="12" t="s">
        <v>154</v>
      </c>
    </row>
    <row r="91" customFormat="false" ht="15" hidden="false" customHeight="false" outlineLevel="0" collapsed="false">
      <c r="A91" s="12"/>
      <c r="B91" s="12"/>
      <c r="C91" s="9" t="s">
        <v>46</v>
      </c>
      <c r="D91" s="10" t="n">
        <v>412.28</v>
      </c>
      <c r="E91" s="12" t="s">
        <v>154</v>
      </c>
    </row>
    <row r="92" customFormat="false" ht="15" hidden="false" customHeight="false" outlineLevel="0" collapsed="false">
      <c r="A92" s="12"/>
      <c r="B92" s="12"/>
      <c r="C92" s="9" t="s">
        <v>46</v>
      </c>
      <c r="D92" s="10" t="n">
        <v>741.49</v>
      </c>
      <c r="E92" s="12" t="s">
        <v>154</v>
      </c>
    </row>
    <row r="93" customFormat="false" ht="15" hidden="false" customHeight="false" outlineLevel="0" collapsed="false">
      <c r="A93" s="12"/>
      <c r="B93" s="12"/>
      <c r="C93" s="9" t="s">
        <v>46</v>
      </c>
      <c r="D93" s="10" t="n">
        <v>130.03</v>
      </c>
      <c r="E93" s="12" t="s">
        <v>154</v>
      </c>
    </row>
    <row r="94" customFormat="false" ht="15" hidden="false" customHeight="false" outlineLevel="0" collapsed="false">
      <c r="A94" s="12"/>
      <c r="B94" s="12"/>
      <c r="C94" s="9" t="s">
        <v>46</v>
      </c>
      <c r="D94" s="10" t="n">
        <v>223.43</v>
      </c>
      <c r="E94" s="12" t="s">
        <v>154</v>
      </c>
    </row>
    <row r="95" customFormat="false" ht="15" hidden="false" customHeight="false" outlineLevel="0" collapsed="false">
      <c r="A95" s="12"/>
      <c r="B95" s="12"/>
      <c r="C95" s="9" t="s">
        <v>51</v>
      </c>
      <c r="D95" s="10" t="n">
        <v>59.9</v>
      </c>
      <c r="E95" s="12" t="s">
        <v>154</v>
      </c>
    </row>
    <row r="96" customFormat="false" ht="15" hidden="false" customHeight="false" outlineLevel="0" collapsed="false">
      <c r="A96" s="12"/>
      <c r="B96" s="12"/>
      <c r="C96" s="9" t="s">
        <v>235</v>
      </c>
      <c r="D96" s="10" t="n">
        <v>140</v>
      </c>
      <c r="E96" s="12" t="s">
        <v>705</v>
      </c>
    </row>
    <row r="97" customFormat="false" ht="15" hidden="false" customHeight="false" outlineLevel="0" collapsed="false">
      <c r="A97" s="12"/>
      <c r="B97" s="12"/>
      <c r="C97" s="9" t="s">
        <v>143</v>
      </c>
      <c r="D97" s="10" t="n">
        <v>369.17</v>
      </c>
      <c r="E97" s="12" t="s">
        <v>154</v>
      </c>
    </row>
    <row r="98" customFormat="false" ht="15" hidden="false" customHeight="false" outlineLevel="0" collapsed="false">
      <c r="A98" s="4" t="s">
        <v>100</v>
      </c>
      <c r="B98" s="4"/>
      <c r="C98" s="13"/>
      <c r="D98" s="14" t="n">
        <f aca="false">SUM(D84:D97)</f>
        <v>5029.72</v>
      </c>
      <c r="E98" s="4"/>
    </row>
    <row r="99" customFormat="false" ht="15" hidden="false" customHeight="false" outlineLevel="0" collapsed="false">
      <c r="A99" s="60" t="s">
        <v>706</v>
      </c>
      <c r="B99" s="12"/>
      <c r="C99" s="9"/>
      <c r="D99" s="10"/>
      <c r="E99" s="12"/>
    </row>
    <row r="100" customFormat="false" ht="15" hidden="false" customHeight="false" outlineLevel="0" collapsed="false">
      <c r="A100" s="28" t="s">
        <v>102</v>
      </c>
      <c r="B100" s="4"/>
      <c r="C100" s="13"/>
      <c r="D100" s="14" t="n">
        <f aca="false">SUM(D99:D99)</f>
        <v>0</v>
      </c>
      <c r="E100" s="4"/>
    </row>
    <row r="101" customFormat="false" ht="15" hidden="false" customHeight="false" outlineLevel="0" collapsed="false">
      <c r="A101" s="28"/>
      <c r="B101" s="4"/>
      <c r="C101" s="13"/>
      <c r="D101" s="14"/>
      <c r="E101" s="4"/>
    </row>
    <row r="102" customFormat="false" ht="15" hidden="false" customHeight="false" outlineLevel="0" collapsed="false">
      <c r="A102" s="81" t="s">
        <v>707</v>
      </c>
      <c r="B102" s="4"/>
      <c r="C102" s="52"/>
      <c r="D102" s="54"/>
      <c r="E102" s="27"/>
    </row>
    <row r="103" customFormat="false" ht="15" hidden="false" customHeight="false" outlineLevel="0" collapsed="false">
      <c r="A103" s="81" t="s">
        <v>290</v>
      </c>
      <c r="B103" s="4"/>
      <c r="C103" s="52"/>
      <c r="D103" s="74" t="n">
        <f aca="false">SUM(D102)</f>
        <v>0</v>
      </c>
      <c r="E103" s="27"/>
    </row>
    <row r="104" customFormat="false" ht="15" hidden="false" customHeight="false" outlineLevel="0" collapsed="false">
      <c r="A104" s="28"/>
      <c r="B104" s="4"/>
      <c r="C104" s="13"/>
      <c r="D104" s="14"/>
      <c r="E104" s="4"/>
    </row>
    <row r="105" customFormat="false" ht="15" hidden="false" customHeight="false" outlineLevel="0" collapsed="false">
      <c r="A105" s="12" t="s">
        <v>103</v>
      </c>
      <c r="B105" s="12"/>
      <c r="C105" s="9" t="s">
        <v>28</v>
      </c>
      <c r="D105" s="10" t="n">
        <v>127</v>
      </c>
      <c r="E105" s="12" t="s">
        <v>212</v>
      </c>
    </row>
    <row r="106" customFormat="false" ht="15" hidden="false" customHeight="false" outlineLevel="0" collapsed="false">
      <c r="A106" s="4" t="s">
        <v>105</v>
      </c>
      <c r="B106" s="4"/>
      <c r="C106" s="13"/>
      <c r="D106" s="14" t="n">
        <f aca="false">SUM(D105)</f>
        <v>127</v>
      </c>
      <c r="E106" s="4"/>
    </row>
    <row r="107" customFormat="false" ht="15" hidden="false" customHeight="false" outlineLevel="0" collapsed="false">
      <c r="A107" s="11" t="n">
        <v>20.25</v>
      </c>
      <c r="B107" s="12"/>
      <c r="C107" s="9" t="s">
        <v>80</v>
      </c>
      <c r="D107" s="10" t="n">
        <v>1380</v>
      </c>
      <c r="E107" s="12" t="s">
        <v>708</v>
      </c>
    </row>
    <row r="108" customFormat="false" ht="15" hidden="false" customHeight="false" outlineLevel="0" collapsed="false">
      <c r="A108" s="11"/>
      <c r="B108" s="12"/>
      <c r="C108" s="9" t="s">
        <v>80</v>
      </c>
      <c r="D108" s="10" t="n">
        <v>54</v>
      </c>
      <c r="E108" s="12" t="s">
        <v>708</v>
      </c>
    </row>
    <row r="109" customFormat="false" ht="15" hidden="false" customHeight="false" outlineLevel="0" collapsed="false">
      <c r="A109" s="11"/>
      <c r="B109" s="12"/>
      <c r="C109" s="9" t="s">
        <v>161</v>
      </c>
      <c r="D109" s="10" t="n">
        <v>2675</v>
      </c>
      <c r="E109" s="12" t="s">
        <v>708</v>
      </c>
    </row>
    <row r="110" customFormat="false" ht="15" hidden="false" customHeight="false" outlineLevel="0" collapsed="false">
      <c r="A110" s="11"/>
      <c r="B110" s="12"/>
      <c r="C110" s="9" t="s">
        <v>161</v>
      </c>
      <c r="D110" s="10" t="n">
        <v>3213</v>
      </c>
      <c r="E110" s="12" t="s">
        <v>708</v>
      </c>
    </row>
    <row r="111" customFormat="false" ht="15" hidden="false" customHeight="false" outlineLevel="0" collapsed="false">
      <c r="A111" s="11"/>
      <c r="B111" s="12"/>
      <c r="C111" s="9" t="s">
        <v>235</v>
      </c>
      <c r="D111" s="10" t="n">
        <v>20</v>
      </c>
      <c r="E111" s="12" t="s">
        <v>708</v>
      </c>
    </row>
    <row r="112" customFormat="false" ht="15" hidden="false" customHeight="false" outlineLevel="0" collapsed="false">
      <c r="A112" s="11"/>
      <c r="B112" s="12"/>
      <c r="C112" s="9" t="s">
        <v>107</v>
      </c>
      <c r="D112" s="10" t="n">
        <v>1821.46</v>
      </c>
      <c r="E112" s="12" t="s">
        <v>708</v>
      </c>
    </row>
    <row r="113" customFormat="false" ht="15" hidden="false" customHeight="false" outlineLevel="0" collapsed="false">
      <c r="A113" s="11"/>
      <c r="B113" s="12"/>
      <c r="C113" s="9" t="s">
        <v>143</v>
      </c>
      <c r="D113" s="10" t="n">
        <v>3865.12</v>
      </c>
      <c r="E113" s="12" t="s">
        <v>708</v>
      </c>
    </row>
    <row r="114" customFormat="false" ht="15" hidden="false" customHeight="false" outlineLevel="0" collapsed="false">
      <c r="A114" s="11"/>
      <c r="B114" s="12"/>
      <c r="C114" s="9" t="s">
        <v>56</v>
      </c>
      <c r="D114" s="10" t="n">
        <v>15067.6</v>
      </c>
      <c r="E114" s="12" t="s">
        <v>709</v>
      </c>
    </row>
    <row r="115" customFormat="false" ht="15" hidden="false" customHeight="false" outlineLevel="0" collapsed="false">
      <c r="A115" s="4" t="s">
        <v>108</v>
      </c>
      <c r="B115" s="4"/>
      <c r="C115" s="13"/>
      <c r="D115" s="14" t="n">
        <f aca="false">SUM(D107:D114)</f>
        <v>28096.18</v>
      </c>
      <c r="E115" s="4"/>
    </row>
    <row r="116" customFormat="false" ht="15" hidden="false" customHeight="false" outlineLevel="0" collapsed="false">
      <c r="A116" s="12" t="s">
        <v>109</v>
      </c>
      <c r="B116" s="12"/>
      <c r="C116" s="9" t="s">
        <v>699</v>
      </c>
      <c r="D116" s="10" t="n">
        <v>68.25</v>
      </c>
      <c r="E116" s="12" t="s">
        <v>710</v>
      </c>
    </row>
    <row r="117" customFormat="false" ht="15" hidden="false" customHeight="false" outlineLevel="0" collapsed="false">
      <c r="A117" s="12"/>
      <c r="B117" s="12"/>
      <c r="C117" s="9" t="s">
        <v>331</v>
      </c>
      <c r="D117" s="10" t="n">
        <v>338.5</v>
      </c>
      <c r="E117" s="12" t="s">
        <v>710</v>
      </c>
    </row>
    <row r="118" customFormat="false" ht="15" hidden="false" customHeight="false" outlineLevel="0" collapsed="false">
      <c r="A118" s="12"/>
      <c r="B118" s="12"/>
      <c r="C118" s="9" t="s">
        <v>331</v>
      </c>
      <c r="D118" s="10" t="n">
        <v>1100.87</v>
      </c>
      <c r="E118" s="12" t="s">
        <v>293</v>
      </c>
    </row>
    <row r="119" customFormat="false" ht="15" hidden="false" customHeight="false" outlineLevel="0" collapsed="false">
      <c r="A119" s="4" t="s">
        <v>110</v>
      </c>
      <c r="B119" s="4"/>
      <c r="C119" s="13"/>
      <c r="D119" s="14" t="n">
        <f aca="false">SUM(D116:D118)</f>
        <v>1507.62</v>
      </c>
      <c r="E119" s="4"/>
    </row>
    <row r="120" customFormat="false" ht="15" hidden="false" customHeight="false" outlineLevel="0" collapsed="false">
      <c r="A120" s="12" t="s">
        <v>111</v>
      </c>
      <c r="B120" s="12"/>
      <c r="C120" s="9" t="s">
        <v>46</v>
      </c>
      <c r="D120" s="10" t="n">
        <v>272.2</v>
      </c>
      <c r="E120" s="12" t="s">
        <v>711</v>
      </c>
    </row>
    <row r="121" customFormat="false" ht="15" hidden="false" customHeight="false" outlineLevel="0" collapsed="false">
      <c r="A121" s="4" t="s">
        <v>112</v>
      </c>
      <c r="B121" s="4"/>
      <c r="C121" s="13"/>
      <c r="D121" s="14" t="n">
        <f aca="false">SUM(D120:D120)</f>
        <v>272.2</v>
      </c>
      <c r="E121" s="4"/>
    </row>
    <row r="122" customFormat="false" ht="15" hidden="false" customHeight="false" outlineLevel="0" collapsed="false">
      <c r="A122" s="12" t="s">
        <v>113</v>
      </c>
      <c r="B122" s="12"/>
      <c r="C122" s="9" t="s">
        <v>641</v>
      </c>
      <c r="D122" s="10" t="n">
        <v>56</v>
      </c>
      <c r="E122" s="27" t="s">
        <v>712</v>
      </c>
    </row>
    <row r="123" customFormat="false" ht="15" hidden="false" customHeight="false" outlineLevel="0" collapsed="false">
      <c r="A123" s="12"/>
      <c r="B123" s="12"/>
      <c r="C123" s="9" t="s">
        <v>662</v>
      </c>
      <c r="D123" s="10" t="n">
        <v>3570</v>
      </c>
      <c r="E123" s="27" t="s">
        <v>713</v>
      </c>
    </row>
    <row r="124" customFormat="false" ht="15" hidden="false" customHeight="false" outlineLevel="0" collapsed="false">
      <c r="A124" s="12"/>
      <c r="B124" s="12"/>
      <c r="C124" s="9" t="s">
        <v>662</v>
      </c>
      <c r="D124" s="10" t="n">
        <v>3570</v>
      </c>
      <c r="E124" s="27" t="s">
        <v>713</v>
      </c>
    </row>
    <row r="125" customFormat="false" ht="15" hidden="false" customHeight="false" outlineLevel="0" collapsed="false">
      <c r="A125" s="12"/>
      <c r="B125" s="12"/>
      <c r="C125" s="9" t="s">
        <v>662</v>
      </c>
      <c r="D125" s="10" t="n">
        <v>3570</v>
      </c>
      <c r="E125" s="27" t="s">
        <v>713</v>
      </c>
    </row>
    <row r="126" customFormat="false" ht="15" hidden="false" customHeight="false" outlineLevel="0" collapsed="false">
      <c r="A126" s="12"/>
      <c r="B126" s="12"/>
      <c r="C126" s="9" t="s">
        <v>662</v>
      </c>
      <c r="D126" s="10" t="n">
        <v>3570</v>
      </c>
      <c r="E126" s="27" t="s">
        <v>713</v>
      </c>
    </row>
    <row r="127" customFormat="false" ht="15" hidden="false" customHeight="false" outlineLevel="0" collapsed="false">
      <c r="A127" s="12"/>
      <c r="B127" s="12"/>
      <c r="C127" s="9" t="s">
        <v>51</v>
      </c>
      <c r="D127" s="10" t="n">
        <v>505.75</v>
      </c>
      <c r="E127" s="12" t="s">
        <v>714</v>
      </c>
    </row>
    <row r="128" customFormat="false" ht="15" hidden="false" customHeight="false" outlineLevel="0" collapsed="false">
      <c r="A128" s="12"/>
      <c r="B128" s="12"/>
      <c r="C128" s="9" t="s">
        <v>331</v>
      </c>
      <c r="D128" s="10" t="n">
        <v>20</v>
      </c>
      <c r="E128" s="27" t="s">
        <v>715</v>
      </c>
    </row>
    <row r="129" customFormat="false" ht="15" hidden="false" customHeight="false" outlineLevel="0" collapsed="false">
      <c r="A129" s="12"/>
      <c r="B129" s="12"/>
      <c r="C129" s="9" t="s">
        <v>107</v>
      </c>
      <c r="D129" s="10" t="n">
        <v>62</v>
      </c>
      <c r="E129" s="27" t="s">
        <v>712</v>
      </c>
    </row>
    <row r="130" customFormat="false" ht="15" hidden="false" customHeight="false" outlineLevel="0" collapsed="false">
      <c r="A130" s="12"/>
      <c r="B130" s="12"/>
      <c r="C130" s="9" t="s">
        <v>149</v>
      </c>
      <c r="D130" s="10" t="n">
        <v>20</v>
      </c>
      <c r="E130" s="27" t="s">
        <v>715</v>
      </c>
    </row>
    <row r="131" customFormat="false" ht="15" hidden="false" customHeight="false" outlineLevel="0" collapsed="false">
      <c r="A131" s="4" t="s">
        <v>123</v>
      </c>
      <c r="B131" s="4"/>
      <c r="C131" s="13"/>
      <c r="D131" s="14" t="n">
        <f aca="false">SUM(D122:D130)</f>
        <v>14943.75</v>
      </c>
      <c r="E131" s="4"/>
    </row>
    <row r="132" customFormat="false" ht="15" hidden="false" customHeight="false" outlineLevel="0" collapsed="false">
      <c r="A132" s="60" t="s">
        <v>716</v>
      </c>
      <c r="B132" s="12"/>
      <c r="C132" s="9" t="s">
        <v>259</v>
      </c>
      <c r="D132" s="10" t="n">
        <v>2986.15</v>
      </c>
      <c r="E132" s="12" t="s">
        <v>434</v>
      </c>
    </row>
    <row r="133" customFormat="false" ht="15" hidden="false" customHeight="false" outlineLevel="0" collapsed="false">
      <c r="A133" s="11"/>
      <c r="B133" s="12"/>
      <c r="C133" s="9" t="s">
        <v>259</v>
      </c>
      <c r="D133" s="10" t="n">
        <v>3635.81</v>
      </c>
      <c r="E133" s="12" t="s">
        <v>434</v>
      </c>
    </row>
    <row r="134" customFormat="false" ht="15" hidden="false" customHeight="false" outlineLevel="0" collapsed="false">
      <c r="A134" s="11"/>
      <c r="B134" s="12"/>
      <c r="C134" s="9" t="s">
        <v>259</v>
      </c>
      <c r="D134" s="10" t="n">
        <v>2866.49</v>
      </c>
      <c r="E134" s="12" t="s">
        <v>434</v>
      </c>
    </row>
    <row r="135" customFormat="false" ht="15" hidden="false" customHeight="false" outlineLevel="0" collapsed="false">
      <c r="A135" s="11"/>
      <c r="B135" s="12"/>
      <c r="C135" s="9" t="s">
        <v>259</v>
      </c>
      <c r="D135" s="10" t="n">
        <v>5531.11</v>
      </c>
      <c r="E135" s="12" t="s">
        <v>434</v>
      </c>
    </row>
    <row r="136" customFormat="false" ht="15" hidden="false" customHeight="false" outlineLevel="0" collapsed="false">
      <c r="A136" s="11"/>
      <c r="B136" s="12"/>
      <c r="C136" s="9" t="s">
        <v>259</v>
      </c>
      <c r="D136" s="10" t="n">
        <v>2710.19</v>
      </c>
      <c r="E136" s="12" t="s">
        <v>434</v>
      </c>
    </row>
    <row r="137" customFormat="false" ht="15" hidden="false" customHeight="false" outlineLevel="0" collapsed="false">
      <c r="A137" s="11"/>
      <c r="B137" s="12"/>
      <c r="C137" s="9" t="s">
        <v>259</v>
      </c>
      <c r="D137" s="10" t="n">
        <v>2840.03</v>
      </c>
      <c r="E137" s="12" t="s">
        <v>434</v>
      </c>
    </row>
    <row r="138" customFormat="false" ht="15" hidden="false" customHeight="false" outlineLevel="0" collapsed="false">
      <c r="A138" s="11"/>
      <c r="B138" s="12"/>
      <c r="C138" s="9" t="s">
        <v>259</v>
      </c>
      <c r="D138" s="10" t="n">
        <v>6358.34</v>
      </c>
      <c r="E138" s="12" t="s">
        <v>434</v>
      </c>
    </row>
    <row r="139" customFormat="false" ht="15" hidden="false" customHeight="false" outlineLevel="0" collapsed="false">
      <c r="A139" s="11"/>
      <c r="B139" s="12"/>
      <c r="C139" s="9" t="s">
        <v>259</v>
      </c>
      <c r="D139" s="10" t="n">
        <v>3718.74</v>
      </c>
      <c r="E139" s="12" t="s">
        <v>434</v>
      </c>
    </row>
    <row r="140" customFormat="false" ht="15" hidden="false" customHeight="false" outlineLevel="0" collapsed="false">
      <c r="A140" s="11"/>
      <c r="B140" s="12"/>
      <c r="C140" s="9" t="s">
        <v>259</v>
      </c>
      <c r="D140" s="10" t="n">
        <v>1760.39</v>
      </c>
      <c r="E140" s="12" t="s">
        <v>434</v>
      </c>
    </row>
    <row r="141" customFormat="false" ht="15" hidden="false" customHeight="false" outlineLevel="0" collapsed="false">
      <c r="A141" s="11"/>
      <c r="B141" s="12"/>
      <c r="C141" s="9" t="s">
        <v>259</v>
      </c>
      <c r="D141" s="10" t="n">
        <v>3421.06</v>
      </c>
      <c r="E141" s="12" t="s">
        <v>434</v>
      </c>
    </row>
    <row r="142" customFormat="false" ht="15" hidden="false" customHeight="false" outlineLevel="0" collapsed="false">
      <c r="A142" s="11"/>
      <c r="B142" s="12"/>
      <c r="C142" s="9" t="s">
        <v>259</v>
      </c>
      <c r="D142" s="10" t="n">
        <v>4315.67</v>
      </c>
      <c r="E142" s="12" t="s">
        <v>434</v>
      </c>
    </row>
    <row r="143" customFormat="false" ht="15" hidden="false" customHeight="false" outlineLevel="0" collapsed="false">
      <c r="A143" s="11"/>
      <c r="B143" s="12"/>
      <c r="C143" s="9" t="s">
        <v>259</v>
      </c>
      <c r="D143" s="10" t="n">
        <v>2614.42</v>
      </c>
      <c r="E143" s="12" t="s">
        <v>434</v>
      </c>
    </row>
    <row r="144" customFormat="false" ht="15" hidden="false" customHeight="false" outlineLevel="0" collapsed="false">
      <c r="A144" s="11"/>
      <c r="B144" s="12"/>
      <c r="C144" s="9" t="s">
        <v>259</v>
      </c>
      <c r="D144" s="10" t="n">
        <v>4235.6</v>
      </c>
      <c r="E144" s="12" t="s">
        <v>434</v>
      </c>
    </row>
    <row r="145" customFormat="false" ht="15" hidden="false" customHeight="false" outlineLevel="0" collapsed="false">
      <c r="A145" s="11"/>
      <c r="B145" s="12"/>
      <c r="C145" s="9" t="s">
        <v>259</v>
      </c>
      <c r="D145" s="10" t="n">
        <v>1683.38</v>
      </c>
      <c r="E145" s="12" t="s">
        <v>434</v>
      </c>
    </row>
    <row r="146" customFormat="false" ht="15" hidden="false" customHeight="false" outlineLevel="0" collapsed="false">
      <c r="A146" s="11"/>
      <c r="B146" s="12"/>
      <c r="C146" s="9" t="s">
        <v>259</v>
      </c>
      <c r="D146" s="10" t="n">
        <v>15000</v>
      </c>
      <c r="E146" s="12" t="s">
        <v>434</v>
      </c>
    </row>
    <row r="147" customFormat="false" ht="15" hidden="false" customHeight="false" outlineLevel="0" collapsed="false">
      <c r="A147" s="11"/>
      <c r="B147" s="12"/>
      <c r="C147" s="9" t="s">
        <v>259</v>
      </c>
      <c r="D147" s="10" t="n">
        <v>3000</v>
      </c>
      <c r="E147" s="12" t="s">
        <v>434</v>
      </c>
    </row>
    <row r="148" customFormat="false" ht="15" hidden="false" customHeight="false" outlineLevel="0" collapsed="false">
      <c r="A148" s="11"/>
      <c r="B148" s="12"/>
      <c r="C148" s="9" t="s">
        <v>51</v>
      </c>
      <c r="D148" s="10" t="n">
        <v>64943.62</v>
      </c>
      <c r="E148" s="12" t="s">
        <v>434</v>
      </c>
    </row>
    <row r="149" customFormat="false" ht="15" hidden="false" customHeight="false" outlineLevel="0" collapsed="false">
      <c r="A149" s="11"/>
      <c r="B149" s="12"/>
      <c r="C149" s="9" t="s">
        <v>56</v>
      </c>
      <c r="D149" s="10" t="n">
        <v>145209.38</v>
      </c>
      <c r="E149" s="12" t="s">
        <v>434</v>
      </c>
    </row>
    <row r="150" customFormat="false" ht="15" hidden="false" customHeight="false" outlineLevel="0" collapsed="false">
      <c r="A150" s="11"/>
      <c r="B150" s="12"/>
      <c r="C150" s="9" t="s">
        <v>56</v>
      </c>
      <c r="D150" s="10" t="n">
        <v>29863.27</v>
      </c>
      <c r="E150" s="12" t="s">
        <v>434</v>
      </c>
    </row>
    <row r="151" customFormat="false" ht="15" hidden="false" customHeight="false" outlineLevel="0" collapsed="false">
      <c r="A151" s="28" t="s">
        <v>128</v>
      </c>
      <c r="B151" s="4"/>
      <c r="C151" s="13"/>
      <c r="D151" s="14" t="n">
        <f aca="false">SUM(D132:D150)</f>
        <v>306693.65</v>
      </c>
      <c r="E151" s="12"/>
    </row>
    <row r="152" customFormat="false" ht="15" hidden="false" customHeight="false" outlineLevel="0" collapsed="false">
      <c r="A152" s="60" t="s">
        <v>124</v>
      </c>
      <c r="B152" s="12"/>
      <c r="C152" s="9"/>
      <c r="D152" s="10"/>
      <c r="E152" s="12"/>
    </row>
    <row r="153" customFormat="false" ht="15" hidden="false" customHeight="false" outlineLevel="0" collapsed="false">
      <c r="A153" s="28" t="s">
        <v>126</v>
      </c>
      <c r="B153" s="4"/>
      <c r="C153" s="13"/>
      <c r="D153" s="14" t="n">
        <f aca="false">SUM(D152:D152)</f>
        <v>0</v>
      </c>
      <c r="E153" s="4"/>
    </row>
    <row r="154" customFormat="false" ht="15" hidden="false" customHeight="false" outlineLevel="0" collapsed="false">
      <c r="A154" s="31" t="s">
        <v>129</v>
      </c>
      <c r="B154" s="12"/>
      <c r="C154" s="9" t="s">
        <v>14</v>
      </c>
      <c r="D154" s="10" t="n">
        <v>8211</v>
      </c>
      <c r="E154" s="12" t="s">
        <v>435</v>
      </c>
    </row>
    <row r="155" customFormat="false" ht="15" hidden="false" customHeight="false" outlineLevel="0" collapsed="false">
      <c r="A155" s="32" t="s">
        <v>131</v>
      </c>
      <c r="B155" s="12"/>
      <c r="C155" s="9"/>
      <c r="D155" s="14" t="n">
        <f aca="false">SUM(D154:D154)</f>
        <v>8211</v>
      </c>
      <c r="E155" s="12"/>
    </row>
    <row r="156" customFormat="false" ht="15" hidden="false" customHeight="false" outlineLevel="0" collapsed="false">
      <c r="A156" s="31" t="n">
        <v>65.01</v>
      </c>
      <c r="B156" s="12"/>
      <c r="C156" s="9"/>
      <c r="D156" s="10" t="n">
        <v>17854980.34</v>
      </c>
      <c r="E156" s="12" t="s">
        <v>436</v>
      </c>
    </row>
    <row r="157" customFormat="false" ht="15" hidden="false" customHeight="false" outlineLevel="0" collapsed="false">
      <c r="A157" s="32" t="s">
        <v>133</v>
      </c>
      <c r="B157" s="12"/>
      <c r="C157" s="9"/>
      <c r="D157" s="14" t="n">
        <f aca="false">SUM(D156)</f>
        <v>17854980.34</v>
      </c>
      <c r="E157" s="12"/>
    </row>
    <row r="158" customFormat="false" ht="15" hidden="false" customHeight="false" outlineLevel="0" collapsed="false">
      <c r="A158" s="31" t="s">
        <v>134</v>
      </c>
      <c r="B158" s="12"/>
      <c r="C158" s="9" t="s">
        <v>51</v>
      </c>
      <c r="D158" s="10" t="n">
        <v>11900</v>
      </c>
      <c r="E158" s="12" t="s">
        <v>717</v>
      </c>
    </row>
    <row r="159" customFormat="false" ht="15" hidden="false" customHeight="false" outlineLevel="0" collapsed="false">
      <c r="A159" s="31"/>
      <c r="B159" s="12"/>
      <c r="C159" s="9"/>
      <c r="D159" s="74" t="n">
        <v>9186521.65</v>
      </c>
      <c r="E159" s="12"/>
    </row>
    <row r="160" customFormat="false" ht="15" hidden="false" customHeight="false" outlineLevel="0" collapsed="false">
      <c r="A160" s="32" t="s">
        <v>135</v>
      </c>
      <c r="B160" s="4"/>
      <c r="C160" s="13"/>
      <c r="D160" s="14" t="n">
        <f aca="false">SUM(D158:D159)</f>
        <v>9198421.65</v>
      </c>
      <c r="E160" s="27"/>
    </row>
    <row r="161" customFormat="false" ht="15" hidden="false" customHeight="false" outlineLevel="0" collapsed="false">
      <c r="A161" s="31" t="s">
        <v>304</v>
      </c>
      <c r="B161" s="4"/>
      <c r="C161" s="9" t="s">
        <v>28</v>
      </c>
      <c r="D161" s="10" t="n">
        <v>1190</v>
      </c>
      <c r="E161" s="12" t="s">
        <v>718</v>
      </c>
    </row>
    <row r="162" customFormat="false" ht="15" hidden="false" customHeight="false" outlineLevel="0" collapsed="false">
      <c r="A162" s="32" t="s">
        <v>305</v>
      </c>
      <c r="B162" s="4"/>
      <c r="C162" s="13"/>
      <c r="D162" s="14" t="n">
        <f aca="false">SUM(D161:D161)</f>
        <v>1190</v>
      </c>
      <c r="E162" s="4"/>
    </row>
    <row r="163" customFormat="false" ht="15" hidden="false" customHeight="false" outlineLevel="0" collapsed="false">
      <c r="D163" s="1" t="n">
        <f aca="false">D13+D18+D22+D24+D26+D39+D47+D75+D73+D98+D100+D106+D115+D119+D121+D131+D151+D153+D155+D157+D160+D162+D83+D28+D15+D103</f>
        <v>27545985.15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1"/>
  <sheetViews>
    <sheetView showFormulas="false" showGridLines="true" showRowColHeaders="true" showZeros="true" rightToLeft="false" tabSelected="false" showOutlineSymbols="true" defaultGridColor="true" view="normal" topLeftCell="Y1" colorId="64" zoomScale="100" zoomScaleNormal="100" zoomScalePageLayoutView="100" workbookViewId="0">
      <selection pane="topLeft" activeCell="AS11" activeCellId="0" sqref="AS11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35.85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5" hidden="false" customHeight="false" outlineLevel="0" collapsed="false">
      <c r="A2" s="7" t="s">
        <v>10</v>
      </c>
      <c r="B2" s="8" t="s">
        <v>665</v>
      </c>
      <c r="C2" s="9" t="s">
        <v>14</v>
      </c>
      <c r="D2" s="10" t="n">
        <v>56515</v>
      </c>
      <c r="E2" s="11" t="s">
        <v>719</v>
      </c>
    </row>
    <row r="3" customFormat="false" ht="15" hidden="false" customHeight="false" outlineLevel="0" collapsed="false">
      <c r="A3" s="7"/>
      <c r="B3" s="8"/>
      <c r="C3" s="9" t="s">
        <v>14</v>
      </c>
      <c r="D3" s="10" t="n">
        <f aca="false">220127</f>
        <v>220127</v>
      </c>
      <c r="E3" s="11" t="s">
        <v>374</v>
      </c>
    </row>
    <row r="4" customFormat="false" ht="15" hidden="false" customHeight="false" outlineLevel="0" collapsed="false">
      <c r="A4" s="7"/>
      <c r="B4" s="8"/>
      <c r="C4" s="9" t="s">
        <v>14</v>
      </c>
      <c r="D4" s="10" t="n">
        <v>86839</v>
      </c>
      <c r="E4" s="11" t="s">
        <v>445</v>
      </c>
    </row>
    <row r="5" customFormat="false" ht="15" hidden="false" customHeight="false" outlineLevel="0" collapsed="false">
      <c r="A5" s="7"/>
      <c r="B5" s="8"/>
      <c r="C5" s="9" t="s">
        <v>230</v>
      </c>
      <c r="D5" s="10" t="n">
        <v>32</v>
      </c>
      <c r="E5" s="11" t="s">
        <v>719</v>
      </c>
    </row>
    <row r="6" customFormat="false" ht="15" hidden="false" customHeight="false" outlineLevel="0" collapsed="false">
      <c r="A6" s="7"/>
      <c r="B6" s="8"/>
      <c r="C6" s="9" t="s">
        <v>230</v>
      </c>
      <c r="D6" s="10" t="n">
        <v>120</v>
      </c>
      <c r="E6" s="11" t="s">
        <v>374</v>
      </c>
    </row>
    <row r="7" customFormat="false" ht="15" hidden="false" customHeight="false" outlineLevel="0" collapsed="false">
      <c r="A7" s="7"/>
      <c r="B7" s="8"/>
      <c r="C7" s="9" t="s">
        <v>230</v>
      </c>
      <c r="D7" s="10" t="n">
        <v>48</v>
      </c>
      <c r="E7" s="11" t="s">
        <v>445</v>
      </c>
    </row>
    <row r="8" customFormat="false" ht="15" hidden="false" customHeight="false" outlineLevel="0" collapsed="false">
      <c r="A8" s="7"/>
      <c r="B8" s="8"/>
      <c r="C8" s="9" t="s">
        <v>14</v>
      </c>
      <c r="D8" s="10" t="n">
        <v>34485</v>
      </c>
      <c r="E8" s="11" t="s">
        <v>447</v>
      </c>
    </row>
    <row r="9" customFormat="false" ht="15" hidden="false" customHeight="false" outlineLevel="0" collapsed="false">
      <c r="A9" s="7"/>
      <c r="B9" s="8"/>
      <c r="C9" s="9" t="s">
        <v>14</v>
      </c>
      <c r="D9" s="10" t="n">
        <f aca="false">143165-9896-6297</f>
        <v>126972</v>
      </c>
      <c r="E9" s="11" t="s">
        <v>447</v>
      </c>
    </row>
    <row r="10" customFormat="false" ht="15" hidden="false" customHeight="false" outlineLevel="0" collapsed="false">
      <c r="A10" s="7"/>
      <c r="B10" s="8"/>
      <c r="C10" s="9" t="s">
        <v>14</v>
      </c>
      <c r="D10" s="10" t="n">
        <f aca="false">209651-47445-37530-888+5</f>
        <v>123793</v>
      </c>
      <c r="E10" s="11" t="s">
        <v>447</v>
      </c>
    </row>
    <row r="11" customFormat="false" ht="15" hidden="false" customHeight="false" outlineLevel="0" collapsed="false">
      <c r="A11" s="7"/>
      <c r="B11" s="8"/>
      <c r="C11" s="9" t="s">
        <v>14</v>
      </c>
      <c r="D11" s="10" t="n">
        <v>99394</v>
      </c>
      <c r="E11" s="11" t="s">
        <v>447</v>
      </c>
    </row>
    <row r="12" customFormat="false" ht="15" hidden="false" customHeight="false" outlineLevel="0" collapsed="false">
      <c r="A12" s="7"/>
      <c r="B12" s="8"/>
      <c r="C12" s="9" t="s">
        <v>14</v>
      </c>
      <c r="D12" s="10" t="n">
        <v>22157</v>
      </c>
      <c r="E12" s="11" t="s">
        <v>447</v>
      </c>
    </row>
    <row r="13" customFormat="false" ht="15" hidden="false" customHeight="false" outlineLevel="0" collapsed="false">
      <c r="A13" s="7"/>
      <c r="B13" s="8"/>
      <c r="C13" s="9" t="s">
        <v>230</v>
      </c>
      <c r="D13" s="10" t="n">
        <v>117</v>
      </c>
      <c r="E13" s="11" t="s">
        <v>447</v>
      </c>
    </row>
    <row r="14" customFormat="false" ht="15" hidden="false" customHeight="false" outlineLevel="0" collapsed="false">
      <c r="A14" s="7"/>
      <c r="B14" s="8"/>
      <c r="C14" s="9" t="s">
        <v>230</v>
      </c>
      <c r="D14" s="10" t="n">
        <v>166</v>
      </c>
      <c r="E14" s="11" t="s">
        <v>447</v>
      </c>
    </row>
    <row r="15" customFormat="false" ht="15" hidden="false" customHeight="false" outlineLevel="0" collapsed="false">
      <c r="A15" s="7"/>
      <c r="B15" s="8"/>
      <c r="C15" s="9" t="s">
        <v>51</v>
      </c>
      <c r="D15" s="10" t="n">
        <v>2379</v>
      </c>
      <c r="E15" s="11" t="s">
        <v>720</v>
      </c>
    </row>
    <row r="16" customFormat="false" ht="15" hidden="false" customHeight="false" outlineLevel="0" collapsed="false">
      <c r="A16" s="7"/>
      <c r="B16" s="8"/>
      <c r="C16" s="9" t="s">
        <v>51</v>
      </c>
      <c r="D16" s="10" t="n">
        <v>640</v>
      </c>
      <c r="E16" s="11" t="s">
        <v>378</v>
      </c>
    </row>
    <row r="17" customFormat="false" ht="15" hidden="false" customHeight="false" outlineLevel="0" collapsed="false">
      <c r="A17" s="7"/>
      <c r="B17" s="8"/>
      <c r="C17" s="9" t="s">
        <v>51</v>
      </c>
      <c r="D17" s="10" t="n">
        <v>60</v>
      </c>
      <c r="E17" s="11" t="s">
        <v>721</v>
      </c>
    </row>
    <row r="18" customFormat="false" ht="15" hidden="false" customHeight="false" outlineLevel="0" collapsed="false">
      <c r="A18" s="7"/>
      <c r="B18" s="8"/>
      <c r="C18" s="9" t="s">
        <v>51</v>
      </c>
      <c r="D18" s="10" t="n">
        <v>200</v>
      </c>
      <c r="E18" s="11" t="s">
        <v>378</v>
      </c>
    </row>
    <row r="19" customFormat="false" ht="15" hidden="false" customHeight="false" outlineLevel="0" collapsed="false">
      <c r="A19" s="7"/>
      <c r="B19" s="8"/>
      <c r="C19" s="9" t="s">
        <v>51</v>
      </c>
      <c r="D19" s="10" t="n">
        <v>1300</v>
      </c>
      <c r="E19" s="11" t="s">
        <v>378</v>
      </c>
    </row>
    <row r="20" customFormat="false" ht="15" hidden="false" customHeight="false" outlineLevel="0" collapsed="false">
      <c r="A20" s="7"/>
      <c r="B20" s="8"/>
      <c r="C20" s="9" t="s">
        <v>51</v>
      </c>
      <c r="D20" s="10" t="n">
        <v>1500</v>
      </c>
      <c r="E20" s="11" t="s">
        <v>378</v>
      </c>
    </row>
    <row r="21" customFormat="false" ht="15" hidden="false" customHeight="false" outlineLevel="0" collapsed="false">
      <c r="A21" s="7"/>
      <c r="B21" s="8"/>
      <c r="C21" s="9" t="s">
        <v>68</v>
      </c>
      <c r="D21" s="10" t="n">
        <v>500</v>
      </c>
      <c r="E21" s="11" t="s">
        <v>312</v>
      </c>
    </row>
    <row r="22" customFormat="false" ht="15" hidden="false" customHeight="false" outlineLevel="0" collapsed="false">
      <c r="A22" s="4" t="s">
        <v>20</v>
      </c>
      <c r="B22" s="4"/>
      <c r="C22" s="13"/>
      <c r="D22" s="14" t="n">
        <f aca="false">SUM(D2:D21)</f>
        <v>777344</v>
      </c>
      <c r="E22" s="15"/>
    </row>
    <row r="23" customFormat="false" ht="15" hidden="false" customHeight="false" outlineLevel="0" collapsed="false">
      <c r="A23" s="12" t="s">
        <v>21</v>
      </c>
      <c r="B23" s="12"/>
      <c r="C23" s="9" t="s">
        <v>14</v>
      </c>
      <c r="D23" s="10" t="n">
        <v>47445</v>
      </c>
      <c r="E23" s="12" t="s">
        <v>380</v>
      </c>
    </row>
    <row r="24" customFormat="false" ht="15" hidden="false" customHeight="false" outlineLevel="0" collapsed="false">
      <c r="A24" s="4" t="s">
        <v>23</v>
      </c>
      <c r="B24" s="4"/>
      <c r="C24" s="13"/>
      <c r="D24" s="14" t="n">
        <f aca="false">D23</f>
        <v>47445</v>
      </c>
      <c r="E24" s="4"/>
    </row>
    <row r="25" customFormat="false" ht="15" hidden="false" customHeight="false" outlineLevel="0" collapsed="false">
      <c r="A25" s="12" t="s">
        <v>24</v>
      </c>
      <c r="B25" s="12"/>
      <c r="C25" s="9" t="s">
        <v>14</v>
      </c>
      <c r="D25" s="10" t="n">
        <v>1093</v>
      </c>
      <c r="E25" s="12" t="s">
        <v>381</v>
      </c>
    </row>
    <row r="26" customFormat="false" ht="15" hidden="false" customHeight="false" outlineLevel="0" collapsed="false">
      <c r="A26" s="12"/>
      <c r="B26" s="12"/>
      <c r="C26" s="9" t="s">
        <v>14</v>
      </c>
      <c r="D26" s="10" t="n">
        <v>4216</v>
      </c>
      <c r="E26" s="12" t="s">
        <v>382</v>
      </c>
    </row>
    <row r="27" customFormat="false" ht="15" hidden="false" customHeight="false" outlineLevel="0" collapsed="false">
      <c r="A27" s="12"/>
      <c r="B27" s="12"/>
      <c r="C27" s="9" t="s">
        <v>14</v>
      </c>
      <c r="D27" s="10" t="n">
        <v>1689</v>
      </c>
      <c r="E27" s="12" t="s">
        <v>383</v>
      </c>
    </row>
    <row r="28" customFormat="false" ht="15" hidden="false" customHeight="false" outlineLevel="0" collapsed="false">
      <c r="A28" s="12"/>
      <c r="B28" s="12"/>
      <c r="C28" s="9" t="s">
        <v>699</v>
      </c>
      <c r="D28" s="10" t="n">
        <v>9866</v>
      </c>
      <c r="E28" s="12" t="s">
        <v>507</v>
      </c>
    </row>
    <row r="29" customFormat="false" ht="15" hidden="false" customHeight="false" outlineLevel="0" collapsed="false">
      <c r="A29" s="4" t="s">
        <v>30</v>
      </c>
      <c r="B29" s="4"/>
      <c r="C29" s="13"/>
      <c r="D29" s="14" t="n">
        <f aca="false">SUM(D25:D28)</f>
        <v>16864</v>
      </c>
      <c r="E29" s="17"/>
    </row>
    <row r="30" customFormat="false" ht="15" hidden="false" customHeight="false" outlineLevel="0" collapsed="false">
      <c r="A30" s="12" t="s">
        <v>31</v>
      </c>
      <c r="B30" s="4"/>
      <c r="C30" s="52" t="s">
        <v>641</v>
      </c>
      <c r="D30" s="54" t="n">
        <v>332</v>
      </c>
      <c r="E30" s="12" t="s">
        <v>451</v>
      </c>
    </row>
    <row r="31" customFormat="false" ht="15" hidden="false" customHeight="false" outlineLevel="0" collapsed="false">
      <c r="A31" s="12"/>
      <c r="B31" s="4"/>
      <c r="C31" s="52" t="s">
        <v>641</v>
      </c>
      <c r="D31" s="54" t="n">
        <v>250</v>
      </c>
      <c r="E31" s="12" t="s">
        <v>451</v>
      </c>
    </row>
    <row r="32" customFormat="false" ht="15" hidden="false" customHeight="false" outlineLevel="0" collapsed="false">
      <c r="A32" s="12"/>
      <c r="B32" s="4"/>
      <c r="C32" s="52" t="s">
        <v>259</v>
      </c>
      <c r="D32" s="54" t="n">
        <v>520</v>
      </c>
      <c r="E32" s="12" t="s">
        <v>451</v>
      </c>
    </row>
    <row r="33" customFormat="false" ht="15" hidden="false" customHeight="false" outlineLevel="0" collapsed="false">
      <c r="A33" s="17"/>
      <c r="B33" s="12"/>
      <c r="C33" s="9" t="s">
        <v>259</v>
      </c>
      <c r="D33" s="10" t="n">
        <v>520</v>
      </c>
      <c r="E33" s="12" t="s">
        <v>451</v>
      </c>
    </row>
    <row r="34" customFormat="false" ht="15" hidden="false" customHeight="false" outlineLevel="0" collapsed="false">
      <c r="A34" s="12"/>
      <c r="B34" s="12"/>
      <c r="C34" s="9" t="s">
        <v>259</v>
      </c>
      <c r="D34" s="10" t="n">
        <v>520</v>
      </c>
      <c r="E34" s="12" t="s">
        <v>451</v>
      </c>
    </row>
    <row r="35" customFormat="false" ht="15" hidden="false" customHeight="false" outlineLevel="0" collapsed="false">
      <c r="A35" s="12"/>
      <c r="B35" s="12"/>
      <c r="C35" s="9" t="s">
        <v>259</v>
      </c>
      <c r="D35" s="10" t="n">
        <v>520</v>
      </c>
      <c r="E35" s="12" t="s">
        <v>451</v>
      </c>
    </row>
    <row r="36" customFormat="false" ht="15" hidden="false" customHeight="false" outlineLevel="0" collapsed="false">
      <c r="A36" s="12"/>
      <c r="B36" s="12"/>
      <c r="C36" s="9" t="s">
        <v>230</v>
      </c>
      <c r="D36" s="10" t="n">
        <v>290</v>
      </c>
      <c r="E36" s="12" t="s">
        <v>451</v>
      </c>
    </row>
    <row r="37" customFormat="false" ht="15" hidden="false" customHeight="false" outlineLevel="0" collapsed="false">
      <c r="A37" s="12"/>
      <c r="B37" s="12"/>
      <c r="C37" s="9" t="s">
        <v>230</v>
      </c>
      <c r="D37" s="10" t="n">
        <v>290</v>
      </c>
      <c r="E37" s="12" t="s">
        <v>451</v>
      </c>
    </row>
    <row r="38" customFormat="false" ht="15" hidden="false" customHeight="false" outlineLevel="0" collapsed="false">
      <c r="A38" s="12"/>
      <c r="B38" s="12"/>
      <c r="C38" s="9" t="s">
        <v>143</v>
      </c>
      <c r="D38" s="10" t="n">
        <v>270</v>
      </c>
      <c r="E38" s="12"/>
    </row>
    <row r="39" customFormat="false" ht="15" hidden="false" customHeight="false" outlineLevel="0" collapsed="false">
      <c r="A39" s="4" t="s">
        <v>32</v>
      </c>
      <c r="B39" s="4"/>
      <c r="C39" s="13"/>
      <c r="D39" s="14" t="n">
        <f aca="false">SUM(D30:D38)</f>
        <v>3512</v>
      </c>
      <c r="E39" s="17"/>
    </row>
    <row r="40" customFormat="false" ht="15" hidden="false" customHeight="false" outlineLevel="0" collapsed="false">
      <c r="A40" s="12" t="s">
        <v>33</v>
      </c>
      <c r="B40" s="12"/>
      <c r="C40" s="9" t="s">
        <v>14</v>
      </c>
      <c r="D40" s="10" t="n">
        <v>37530</v>
      </c>
      <c r="E40" s="12" t="s">
        <v>156</v>
      </c>
    </row>
    <row r="41" customFormat="false" ht="15" hidden="false" customHeight="false" outlineLevel="0" collapsed="false">
      <c r="A41" s="4" t="s">
        <v>35</v>
      </c>
      <c r="B41" s="4"/>
      <c r="C41" s="13"/>
      <c r="D41" s="14" t="n">
        <f aca="false">D40</f>
        <v>37530</v>
      </c>
      <c r="E41" s="4"/>
    </row>
    <row r="42" customFormat="false" ht="15" hidden="false" customHeight="false" outlineLevel="0" collapsed="false">
      <c r="A42" s="44" t="s">
        <v>559</v>
      </c>
      <c r="B42" s="4"/>
      <c r="C42" s="52" t="s">
        <v>120</v>
      </c>
      <c r="D42" s="54" t="n">
        <v>-350</v>
      </c>
      <c r="E42" s="82" t="s">
        <v>722</v>
      </c>
    </row>
    <row r="43" customFormat="false" ht="15" hidden="false" customHeight="false" outlineLevel="0" collapsed="false">
      <c r="A43" s="4" t="s">
        <v>562</v>
      </c>
      <c r="B43" s="4"/>
      <c r="C43" s="13"/>
      <c r="D43" s="14" t="n">
        <f aca="false">SUM(D42:D42)</f>
        <v>-350</v>
      </c>
      <c r="E43" s="4"/>
    </row>
    <row r="44" customFormat="false" ht="15" hidden="false" customHeight="false" outlineLevel="0" collapsed="false">
      <c r="A44" s="12" t="s">
        <v>36</v>
      </c>
      <c r="B44" s="12"/>
      <c r="C44" s="9" t="s">
        <v>14</v>
      </c>
      <c r="D44" s="18" t="n">
        <v>19966</v>
      </c>
      <c r="E44" s="11" t="s">
        <v>385</v>
      </c>
    </row>
    <row r="45" customFormat="false" ht="15" hidden="false" customHeight="false" outlineLevel="0" collapsed="false">
      <c r="A45" s="7"/>
      <c r="B45" s="12"/>
      <c r="C45" s="9" t="s">
        <v>14</v>
      </c>
      <c r="D45" s="10" t="n">
        <v>9896</v>
      </c>
      <c r="E45" s="11" t="s">
        <v>158</v>
      </c>
    </row>
    <row r="46" customFormat="false" ht="15" hidden="false" customHeight="false" outlineLevel="0" collapsed="false">
      <c r="A46" s="7"/>
      <c r="B46" s="12"/>
      <c r="C46" s="9" t="s">
        <v>14</v>
      </c>
      <c r="D46" s="10" t="n">
        <v>6297</v>
      </c>
      <c r="E46" s="11"/>
    </row>
    <row r="47" customFormat="false" ht="15" hidden="false" customHeight="false" outlineLevel="0" collapsed="false">
      <c r="A47" s="7"/>
      <c r="B47" s="12"/>
      <c r="C47" s="9" t="s">
        <v>230</v>
      </c>
      <c r="D47" s="18" t="n">
        <v>11</v>
      </c>
      <c r="E47" s="11" t="s">
        <v>385</v>
      </c>
    </row>
    <row r="48" customFormat="false" ht="15" hidden="false" customHeight="false" outlineLevel="0" collapsed="false">
      <c r="A48" s="4" t="s">
        <v>39</v>
      </c>
      <c r="B48" s="4"/>
      <c r="C48" s="13"/>
      <c r="D48" s="14" t="n">
        <f aca="false">SUM(D44:D47)</f>
        <v>36170</v>
      </c>
      <c r="E48" s="17"/>
    </row>
    <row r="49" customFormat="false" ht="15" hidden="false" customHeight="false" outlineLevel="0" collapsed="false">
      <c r="A49" s="17" t="s">
        <v>40</v>
      </c>
      <c r="B49" s="17"/>
      <c r="C49" s="17" t="n">
        <v>12</v>
      </c>
      <c r="D49" s="20" t="n">
        <v>888</v>
      </c>
      <c r="E49" s="17" t="s">
        <v>159</v>
      </c>
    </row>
    <row r="50" customFormat="false" ht="15" hidden="false" customHeight="false" outlineLevel="0" collapsed="false">
      <c r="A50" s="17" t="s">
        <v>42</v>
      </c>
      <c r="B50" s="17"/>
      <c r="C50" s="17"/>
      <c r="D50" s="21" t="n">
        <f aca="false">D49</f>
        <v>888</v>
      </c>
      <c r="E50" s="17"/>
    </row>
    <row r="51" customFormat="false" ht="15" hidden="false" customHeight="false" outlineLevel="0" collapsed="false">
      <c r="D51" s="1" t="n">
        <f aca="false">D22+D24+D29+D39+D41+D43+D48+D50</f>
        <v>919403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81" colorId="64" zoomScale="100" zoomScaleNormal="100" zoomScalePageLayoutView="100" workbookViewId="0">
      <selection pane="topLeft" activeCell="D210" activeCellId="0" sqref="D210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508</v>
      </c>
      <c r="B8" s="2"/>
      <c r="C8" s="2"/>
      <c r="D8" s="57" t="s">
        <v>723</v>
      </c>
      <c r="E8" s="7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44</v>
      </c>
      <c r="B11" s="5"/>
      <c r="C11" s="9" t="s">
        <v>98</v>
      </c>
      <c r="D11" s="22" t="n">
        <v>397.65</v>
      </c>
      <c r="E11" s="12" t="s">
        <v>724</v>
      </c>
    </row>
    <row r="12" customFormat="false" ht="15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48</v>
      </c>
      <c r="B13" s="5"/>
      <c r="C13" s="5"/>
      <c r="D13" s="14" t="n">
        <f aca="false">SUM(D11:D12)</f>
        <v>397.65</v>
      </c>
      <c r="E13" s="4"/>
    </row>
    <row r="14" customFormat="false" ht="13.8" hidden="false" customHeight="false" outlineLevel="0" collapsed="false">
      <c r="A14" s="72" t="s">
        <v>163</v>
      </c>
      <c r="B14" s="8"/>
      <c r="C14" s="22" t="n">
        <v>17</v>
      </c>
      <c r="D14" s="10" t="n">
        <v>22.15</v>
      </c>
      <c r="E14" s="12" t="s">
        <v>725</v>
      </c>
    </row>
    <row r="15" customFormat="false" ht="13.8" hidden="false" customHeight="false" outlineLevel="0" collapsed="false">
      <c r="A15" s="72"/>
      <c r="B15" s="8"/>
      <c r="C15" s="22" t="n">
        <v>28</v>
      </c>
      <c r="D15" s="10" t="n">
        <v>10</v>
      </c>
      <c r="E15" s="12" t="s">
        <v>726</v>
      </c>
    </row>
    <row r="16" customFormat="false" ht="15" hidden="false" customHeight="false" outlineLevel="0" collapsed="false">
      <c r="A16" s="23" t="s">
        <v>167</v>
      </c>
      <c r="B16" s="8"/>
      <c r="C16" s="8"/>
      <c r="D16" s="14" t="n">
        <f aca="false">SUM(D14:D15)</f>
        <v>32.15</v>
      </c>
      <c r="E16" s="12"/>
    </row>
    <row r="17" customFormat="false" ht="13.8" hidden="false" customHeight="false" outlineLevel="0" collapsed="false">
      <c r="A17" s="7" t="s">
        <v>49</v>
      </c>
      <c r="B17" s="8"/>
      <c r="C17" s="9" t="s">
        <v>98</v>
      </c>
      <c r="D17" s="10" t="n">
        <v>4.02</v>
      </c>
      <c r="E17" s="12" t="s">
        <v>727</v>
      </c>
    </row>
    <row r="18" customFormat="false" ht="13.8" hidden="false" customHeight="false" outlineLevel="0" collapsed="false">
      <c r="A18" s="7"/>
      <c r="B18" s="8"/>
      <c r="C18" s="9"/>
      <c r="D18" s="10"/>
      <c r="E18" s="12"/>
    </row>
    <row r="19" customFormat="false" ht="15" hidden="false" customHeight="false" outlineLevel="0" collapsed="false">
      <c r="A19" s="23" t="s">
        <v>53</v>
      </c>
      <c r="B19" s="5"/>
      <c r="C19" s="24"/>
      <c r="D19" s="14" t="n">
        <f aca="false">SUM(D17:D18)</f>
        <v>4.02</v>
      </c>
      <c r="E19" s="4"/>
    </row>
    <row r="20" customFormat="false" ht="13.8" hidden="false" customHeight="false" outlineLevel="0" collapsed="false">
      <c r="A20" s="7" t="s">
        <v>54</v>
      </c>
      <c r="B20" s="8"/>
      <c r="C20" s="9" t="s">
        <v>161</v>
      </c>
      <c r="D20" s="10" t="n">
        <v>1274.2</v>
      </c>
      <c r="E20" s="12" t="s">
        <v>728</v>
      </c>
    </row>
    <row r="21" customFormat="false" ht="13.8" hidden="false" customHeight="false" outlineLevel="0" collapsed="false">
      <c r="A21" s="7"/>
      <c r="B21" s="8"/>
      <c r="C21" s="9"/>
      <c r="D21" s="10"/>
      <c r="E21" s="12"/>
    </row>
    <row r="22" customFormat="false" ht="13.8" hidden="false" customHeight="false" outlineLevel="0" collapsed="false">
      <c r="A22" s="7"/>
      <c r="B22" s="8"/>
      <c r="C22" s="9"/>
      <c r="D22" s="10"/>
      <c r="E22" s="12"/>
    </row>
    <row r="23" customFormat="false" ht="15" hidden="false" customHeight="false" outlineLevel="0" collapsed="false">
      <c r="A23" s="23" t="s">
        <v>57</v>
      </c>
      <c r="B23" s="5"/>
      <c r="C23" s="24"/>
      <c r="D23" s="14" t="n">
        <f aca="false">SUM(D20:D22)</f>
        <v>1274.2</v>
      </c>
      <c r="E23" s="4"/>
    </row>
    <row r="24" customFormat="false" ht="13.8" hidden="false" customHeight="false" outlineLevel="0" collapsed="false">
      <c r="A24" s="7" t="s">
        <v>58</v>
      </c>
      <c r="B24" s="5"/>
      <c r="C24" s="52" t="s">
        <v>98</v>
      </c>
      <c r="D24" s="54" t="n">
        <v>8746.71</v>
      </c>
      <c r="E24" s="12" t="s">
        <v>729</v>
      </c>
    </row>
    <row r="25" customFormat="false" ht="13.8" hidden="false" customHeight="false" outlineLevel="0" collapsed="false">
      <c r="A25" s="7"/>
      <c r="B25" s="5"/>
      <c r="C25" s="52" t="s">
        <v>221</v>
      </c>
      <c r="D25" s="54" t="n">
        <v>366.15</v>
      </c>
      <c r="E25" s="12" t="s">
        <v>730</v>
      </c>
    </row>
    <row r="26" customFormat="false" ht="15" hidden="false" customHeight="false" outlineLevel="0" collapsed="false">
      <c r="A26" s="23" t="s">
        <v>60</v>
      </c>
      <c r="B26" s="4"/>
      <c r="C26" s="25"/>
      <c r="D26" s="14" t="n">
        <f aca="false">SUM(D24:D25)</f>
        <v>9112.86</v>
      </c>
      <c r="E26" s="4"/>
    </row>
    <row r="27" customFormat="false" ht="13.8" hidden="false" customHeight="false" outlineLevel="0" collapsed="false">
      <c r="A27" s="7" t="s">
        <v>61</v>
      </c>
      <c r="B27" s="4"/>
      <c r="C27" s="52" t="s">
        <v>230</v>
      </c>
      <c r="D27" s="54" t="n">
        <v>1578</v>
      </c>
      <c r="E27" s="27" t="s">
        <v>731</v>
      </c>
    </row>
    <row r="28" customFormat="false" ht="13.8" hidden="false" customHeight="false" outlineLevel="0" collapsed="false">
      <c r="A28" s="7"/>
      <c r="B28" s="4"/>
      <c r="C28" s="52" t="s">
        <v>216</v>
      </c>
      <c r="D28" s="54" t="n">
        <v>10682.15</v>
      </c>
      <c r="E28" s="27" t="s">
        <v>732</v>
      </c>
    </row>
    <row r="29" customFormat="false" ht="13.8" hidden="false" customHeight="false" outlineLevel="0" collapsed="false">
      <c r="A29" s="7"/>
      <c r="B29" s="4"/>
      <c r="C29" s="52"/>
      <c r="D29" s="54"/>
      <c r="E29" s="27"/>
    </row>
    <row r="30" customFormat="false" ht="15" hidden="false" customHeight="false" outlineLevel="0" collapsed="false">
      <c r="A30" s="23" t="s">
        <v>63</v>
      </c>
      <c r="B30" s="4"/>
      <c r="C30" s="25"/>
      <c r="D30" s="14" t="n">
        <f aca="false">SUM(D27:D29)</f>
        <v>12260.15</v>
      </c>
      <c r="E30" s="4"/>
    </row>
    <row r="31" customFormat="false" ht="15" hidden="false" customHeight="false" outlineLevel="0" collapsed="false">
      <c r="A31" s="72" t="s">
        <v>671</v>
      </c>
      <c r="B31" s="12"/>
      <c r="C31" s="44"/>
      <c r="D31" s="10"/>
      <c r="E31" s="12"/>
    </row>
    <row r="32" customFormat="false" ht="13.8" hidden="false" customHeight="false" outlineLevel="0" collapsed="false">
      <c r="A32" s="72"/>
      <c r="B32" s="12"/>
      <c r="C32" s="44"/>
      <c r="D32" s="10" t="n">
        <v>0</v>
      </c>
      <c r="E32" s="12"/>
    </row>
    <row r="33" customFormat="false" ht="15" hidden="false" customHeight="false" outlineLevel="0" collapsed="false">
      <c r="A33" s="23" t="s">
        <v>464</v>
      </c>
      <c r="B33" s="4"/>
      <c r="C33" s="25"/>
      <c r="D33" s="14" t="n">
        <f aca="false">SUM(D31,D32)</f>
        <v>0</v>
      </c>
      <c r="E33" s="4"/>
    </row>
    <row r="34" customFormat="false" ht="15" hidden="false" customHeight="false" outlineLevel="0" collapsed="false">
      <c r="A34" s="7" t="s">
        <v>64</v>
      </c>
      <c r="B34" s="12"/>
      <c r="C34" s="9" t="s">
        <v>609</v>
      </c>
      <c r="D34" s="26" t="n">
        <v>25.2</v>
      </c>
      <c r="E34" s="12" t="s">
        <v>733</v>
      </c>
    </row>
    <row r="35" customFormat="false" ht="13.8" hidden="false" customHeight="false" outlineLevel="0" collapsed="false">
      <c r="A35" s="7"/>
      <c r="B35" s="12"/>
      <c r="C35" s="9" t="s">
        <v>98</v>
      </c>
      <c r="D35" s="26" t="n">
        <v>1263.34</v>
      </c>
      <c r="E35" s="12" t="s">
        <v>734</v>
      </c>
    </row>
    <row r="36" customFormat="false" ht="13.8" hidden="false" customHeight="false" outlineLevel="0" collapsed="false">
      <c r="A36" s="7"/>
      <c r="B36" s="12"/>
      <c r="C36" s="9" t="s">
        <v>98</v>
      </c>
      <c r="D36" s="26" t="n">
        <v>91.11</v>
      </c>
      <c r="E36" s="12" t="s">
        <v>735</v>
      </c>
    </row>
    <row r="37" customFormat="false" ht="13.8" hidden="false" customHeight="false" outlineLevel="0" collapsed="false">
      <c r="A37" s="7"/>
      <c r="B37" s="12"/>
      <c r="C37" s="9" t="s">
        <v>98</v>
      </c>
      <c r="D37" s="26" t="n">
        <v>25.2</v>
      </c>
      <c r="E37" s="12" t="s">
        <v>735</v>
      </c>
    </row>
    <row r="38" customFormat="false" ht="13.8" hidden="false" customHeight="false" outlineLevel="0" collapsed="false">
      <c r="A38" s="7"/>
      <c r="B38" s="12"/>
      <c r="C38" s="9" t="s">
        <v>98</v>
      </c>
      <c r="D38" s="26" t="n">
        <v>993.89</v>
      </c>
      <c r="E38" s="12" t="s">
        <v>736</v>
      </c>
    </row>
    <row r="39" customFormat="false" ht="13.8" hidden="false" customHeight="false" outlineLevel="0" collapsed="false">
      <c r="A39" s="7"/>
      <c r="B39" s="12"/>
      <c r="C39" s="9" t="s">
        <v>12</v>
      </c>
      <c r="D39" s="26" t="n">
        <v>5</v>
      </c>
      <c r="E39" s="12" t="s">
        <v>737</v>
      </c>
    </row>
    <row r="40" customFormat="false" ht="13.8" hidden="false" customHeight="false" outlineLevel="0" collapsed="false">
      <c r="A40" s="7"/>
      <c r="B40" s="12"/>
      <c r="C40" s="9" t="s">
        <v>216</v>
      </c>
      <c r="D40" s="26" t="n">
        <v>3886.09</v>
      </c>
      <c r="E40" s="12" t="s">
        <v>738</v>
      </c>
    </row>
    <row r="41" customFormat="false" ht="13.8" hidden="false" customHeight="false" outlineLevel="0" collapsed="false">
      <c r="A41" s="7"/>
      <c r="B41" s="12"/>
      <c r="C41" s="9"/>
      <c r="D41" s="26"/>
      <c r="E41" s="12"/>
    </row>
    <row r="42" customFormat="false" ht="13.8" hidden="false" customHeight="false" outlineLevel="0" collapsed="false">
      <c r="A42" s="7"/>
      <c r="B42" s="12"/>
      <c r="C42" s="9"/>
      <c r="D42" s="26"/>
      <c r="E42" s="12"/>
    </row>
    <row r="43" customFormat="false" ht="13.8" hidden="false" customHeight="false" outlineLevel="0" collapsed="false">
      <c r="A43" s="7"/>
      <c r="B43" s="12"/>
      <c r="C43" s="9"/>
      <c r="D43" s="26"/>
      <c r="E43" s="12"/>
    </row>
    <row r="44" customFormat="false" ht="15" hidden="false" customHeight="false" outlineLevel="0" collapsed="false">
      <c r="A44" s="7"/>
      <c r="B44" s="12"/>
      <c r="C44" s="9"/>
      <c r="D44" s="26"/>
      <c r="E44" s="12"/>
    </row>
    <row r="45" customFormat="false" ht="15" hidden="false" customHeight="false" outlineLevel="0" collapsed="false">
      <c r="A45" s="7"/>
      <c r="B45" s="12"/>
      <c r="C45" s="9"/>
      <c r="D45" s="26"/>
      <c r="E45" s="12"/>
    </row>
    <row r="46" customFormat="false" ht="15" hidden="false" customHeight="false" outlineLevel="0" collapsed="false">
      <c r="A46" s="4" t="s">
        <v>71</v>
      </c>
      <c r="B46" s="4"/>
      <c r="C46" s="13"/>
      <c r="D46" s="14" t="n">
        <f aca="false">SUM(D34:D45)</f>
        <v>6289.83</v>
      </c>
      <c r="E46" s="12"/>
    </row>
    <row r="47" customFormat="false" ht="13.8" hidden="false" customHeight="false" outlineLevel="0" collapsed="false">
      <c r="A47" s="12" t="s">
        <v>72</v>
      </c>
      <c r="B47" s="4"/>
      <c r="C47" s="52" t="s">
        <v>697</v>
      </c>
      <c r="D47" s="54" t="n">
        <v>222.1</v>
      </c>
      <c r="E47" s="12" t="s">
        <v>739</v>
      </c>
    </row>
    <row r="48" customFormat="false" ht="13.8" hidden="false" customHeight="false" outlineLevel="0" collapsed="false">
      <c r="A48" s="12"/>
      <c r="B48" s="4"/>
      <c r="C48" s="52" t="s">
        <v>259</v>
      </c>
      <c r="D48" s="54" t="n">
        <v>50</v>
      </c>
      <c r="E48" s="12" t="s">
        <v>740</v>
      </c>
    </row>
    <row r="49" customFormat="false" ht="13.8" hidden="false" customHeight="false" outlineLevel="0" collapsed="false">
      <c r="A49" s="12"/>
      <c r="B49" s="4"/>
      <c r="C49" s="52" t="s">
        <v>98</v>
      </c>
      <c r="D49" s="54" t="n">
        <v>261.69</v>
      </c>
      <c r="E49" s="12" t="s">
        <v>741</v>
      </c>
    </row>
    <row r="50" customFormat="false" ht="13.8" hidden="false" customHeight="false" outlineLevel="0" collapsed="false">
      <c r="A50" s="12"/>
      <c r="B50" s="4"/>
      <c r="C50" s="52" t="s">
        <v>98</v>
      </c>
      <c r="D50" s="54" t="n">
        <v>1680.42</v>
      </c>
      <c r="E50" s="12" t="s">
        <v>742</v>
      </c>
    </row>
    <row r="51" customFormat="false" ht="13.8" hidden="false" customHeight="false" outlineLevel="0" collapsed="false">
      <c r="A51" s="12"/>
      <c r="B51" s="4"/>
      <c r="C51" s="52" t="s">
        <v>161</v>
      </c>
      <c r="D51" s="54" t="n">
        <v>3425.98</v>
      </c>
      <c r="E51" s="12" t="s">
        <v>743</v>
      </c>
    </row>
    <row r="52" customFormat="false" ht="13.8" hidden="false" customHeight="false" outlineLevel="0" collapsed="false">
      <c r="A52" s="12"/>
      <c r="B52" s="4"/>
      <c r="C52" s="52" t="s">
        <v>161</v>
      </c>
      <c r="D52" s="54" t="n">
        <v>1822.68</v>
      </c>
      <c r="E52" s="12" t="s">
        <v>744</v>
      </c>
    </row>
    <row r="53" customFormat="false" ht="13.8" hidden="false" customHeight="false" outlineLevel="0" collapsed="false">
      <c r="A53" s="12"/>
      <c r="B53" s="4"/>
      <c r="C53" s="52" t="s">
        <v>161</v>
      </c>
      <c r="D53" s="54" t="n">
        <v>282.67</v>
      </c>
      <c r="E53" s="12" t="s">
        <v>745</v>
      </c>
    </row>
    <row r="54" customFormat="false" ht="13.8" hidden="false" customHeight="false" outlineLevel="0" collapsed="false">
      <c r="A54" s="12"/>
      <c r="B54" s="4"/>
      <c r="C54" s="52" t="s">
        <v>161</v>
      </c>
      <c r="D54" s="54" t="n">
        <v>3081.08</v>
      </c>
      <c r="E54" s="12" t="s">
        <v>745</v>
      </c>
    </row>
    <row r="55" customFormat="false" ht="15" hidden="false" customHeight="false" outlineLevel="0" collapsed="false">
      <c r="A55" s="83"/>
      <c r="B55" s="4"/>
      <c r="C55" s="52" t="s">
        <v>235</v>
      </c>
      <c r="D55" s="54" t="n">
        <v>50</v>
      </c>
      <c r="E55" s="12" t="s">
        <v>746</v>
      </c>
    </row>
    <row r="56" customFormat="false" ht="13.8" hidden="false" customHeight="false" outlineLevel="0" collapsed="false">
      <c r="A56" s="83"/>
      <c r="B56" s="4"/>
      <c r="C56" s="52" t="s">
        <v>216</v>
      </c>
      <c r="D56" s="54" t="n">
        <v>820.97</v>
      </c>
      <c r="E56" s="12" t="s">
        <v>747</v>
      </c>
    </row>
    <row r="57" customFormat="false" ht="13.8" hidden="false" customHeight="false" outlineLevel="0" collapsed="false">
      <c r="A57" s="83"/>
      <c r="B57" s="4"/>
      <c r="C57" s="52" t="s">
        <v>143</v>
      </c>
      <c r="D57" s="54" t="n">
        <v>7486.35</v>
      </c>
      <c r="E57" s="12" t="s">
        <v>748</v>
      </c>
    </row>
    <row r="58" customFormat="false" ht="13.8" hidden="false" customHeight="false" outlineLevel="0" collapsed="false">
      <c r="B58" s="12"/>
      <c r="C58" s="9" t="s">
        <v>149</v>
      </c>
      <c r="D58" s="10" t="n">
        <v>500</v>
      </c>
      <c r="E58" s="12" t="s">
        <v>749</v>
      </c>
    </row>
    <row r="59" customFormat="false" ht="13.8" hidden="false" customHeight="false" outlineLevel="0" collapsed="false">
      <c r="A59" s="12"/>
      <c r="B59" s="12"/>
      <c r="C59" s="9" t="s">
        <v>149</v>
      </c>
      <c r="D59" s="26" t="n">
        <v>280</v>
      </c>
      <c r="E59" s="12" t="s">
        <v>750</v>
      </c>
    </row>
    <row r="60" customFormat="false" ht="13.8" hidden="false" customHeight="false" outlineLevel="0" collapsed="false">
      <c r="A60" s="12"/>
      <c r="B60" s="12"/>
      <c r="C60" s="9"/>
      <c r="D60" s="26"/>
      <c r="E60" s="12"/>
    </row>
    <row r="61" customFormat="false" ht="13.8" hidden="false" customHeight="false" outlineLevel="0" collapsed="false">
      <c r="A61" s="12"/>
      <c r="B61" s="12"/>
      <c r="C61" s="9"/>
      <c r="D61" s="10"/>
      <c r="E61" s="12"/>
    </row>
    <row r="62" customFormat="false" ht="13.8" hidden="false" customHeight="false" outlineLevel="0" collapsed="false">
      <c r="A62" s="12"/>
      <c r="B62" s="12"/>
      <c r="C62" s="9"/>
      <c r="D62" s="10"/>
      <c r="E62" s="12"/>
    </row>
    <row r="63" customFormat="false" ht="15" hidden="false" customHeight="false" outlineLevel="0" collapsed="false">
      <c r="A63" s="12"/>
      <c r="B63" s="12"/>
      <c r="C63" s="9"/>
      <c r="D63" s="10"/>
      <c r="E63" s="12"/>
    </row>
    <row r="64" customFormat="false" ht="15" hidden="false" customHeight="false" outlineLevel="0" collapsed="false">
      <c r="A64" s="4" t="s">
        <v>78</v>
      </c>
      <c r="B64" s="4"/>
      <c r="C64" s="13"/>
      <c r="D64" s="14" t="n">
        <f aca="false">SUM(D47:D63)</f>
        <v>19963.94</v>
      </c>
      <c r="E64" s="4"/>
    </row>
    <row r="65" customFormat="false" ht="13.8" hidden="false" customHeight="false" outlineLevel="0" collapsed="false">
      <c r="A65" s="12" t="s">
        <v>79</v>
      </c>
      <c r="B65" s="4"/>
      <c r="C65" s="52" t="s">
        <v>697</v>
      </c>
      <c r="D65" s="54" t="n">
        <v>4.29</v>
      </c>
      <c r="E65" s="16" t="s">
        <v>751</v>
      </c>
    </row>
    <row r="66" customFormat="false" ht="13.8" hidden="false" customHeight="false" outlineLevel="0" collapsed="false">
      <c r="A66" s="4"/>
      <c r="B66" s="4"/>
      <c r="C66" s="52" t="s">
        <v>697</v>
      </c>
      <c r="D66" s="54" t="n">
        <v>170.83</v>
      </c>
      <c r="E66" s="12" t="s">
        <v>752</v>
      </c>
    </row>
    <row r="67" customFormat="false" ht="13.8" hidden="false" customHeight="false" outlineLevel="0" collapsed="false">
      <c r="B67" s="4"/>
      <c r="C67" s="9" t="s">
        <v>697</v>
      </c>
      <c r="D67" s="10" t="n">
        <v>19.6</v>
      </c>
      <c r="E67" s="27" t="s">
        <v>753</v>
      </c>
    </row>
    <row r="68" customFormat="false" ht="13.8" hidden="false" customHeight="false" outlineLevel="0" collapsed="false">
      <c r="A68" s="12"/>
      <c r="B68" s="4"/>
      <c r="C68" s="9" t="s">
        <v>697</v>
      </c>
      <c r="D68" s="10" t="n">
        <v>14.77</v>
      </c>
      <c r="E68" s="17" t="s">
        <v>754</v>
      </c>
    </row>
    <row r="69" customFormat="false" ht="13.8" hidden="false" customHeight="false" outlineLevel="0" collapsed="false">
      <c r="A69" s="12"/>
      <c r="B69" s="4"/>
      <c r="C69" s="9" t="s">
        <v>697</v>
      </c>
      <c r="D69" s="10" t="n">
        <v>1487.5</v>
      </c>
      <c r="E69" s="12" t="s">
        <v>755</v>
      </c>
    </row>
    <row r="70" customFormat="false" ht="13.8" hidden="false" customHeight="false" outlineLevel="0" collapsed="false">
      <c r="A70" s="12"/>
      <c r="B70" s="4"/>
      <c r="C70" s="9" t="s">
        <v>697</v>
      </c>
      <c r="D70" s="10" t="n">
        <v>238</v>
      </c>
      <c r="E70" s="12" t="s">
        <v>756</v>
      </c>
    </row>
    <row r="71" customFormat="false" ht="13.8" hidden="false" customHeight="false" outlineLevel="0" collapsed="false">
      <c r="A71" s="12"/>
      <c r="B71" s="4"/>
      <c r="C71" s="9" t="s">
        <v>98</v>
      </c>
      <c r="D71" s="10" t="n">
        <v>15024.56</v>
      </c>
      <c r="E71" s="12" t="s">
        <v>757</v>
      </c>
    </row>
    <row r="72" customFormat="false" ht="13.8" hidden="false" customHeight="false" outlineLevel="0" collapsed="false">
      <c r="A72" s="12"/>
      <c r="B72" s="4"/>
      <c r="C72" s="9" t="s">
        <v>98</v>
      </c>
      <c r="D72" s="10" t="n">
        <v>38.34</v>
      </c>
      <c r="E72" s="12" t="s">
        <v>758</v>
      </c>
    </row>
    <row r="73" customFormat="false" ht="13.8" hidden="false" customHeight="false" outlineLevel="0" collapsed="false">
      <c r="A73" s="12"/>
      <c r="B73" s="4"/>
      <c r="C73" s="9" t="s">
        <v>98</v>
      </c>
      <c r="D73" s="10" t="n">
        <v>26.76</v>
      </c>
      <c r="E73" s="12" t="s">
        <v>759</v>
      </c>
    </row>
    <row r="74" customFormat="false" ht="13.8" hidden="false" customHeight="false" outlineLevel="0" collapsed="false">
      <c r="A74" s="12"/>
      <c r="B74" s="4"/>
      <c r="C74" s="9" t="s">
        <v>98</v>
      </c>
      <c r="D74" s="10" t="n">
        <v>175.71</v>
      </c>
      <c r="E74" s="12" t="s">
        <v>760</v>
      </c>
    </row>
    <row r="75" customFormat="false" ht="13.8" hidden="false" customHeight="false" outlineLevel="0" collapsed="false">
      <c r="A75" s="12"/>
      <c r="B75" s="4"/>
      <c r="C75" s="9" t="s">
        <v>98</v>
      </c>
      <c r="D75" s="10" t="n">
        <v>4.59</v>
      </c>
      <c r="E75" s="12" t="s">
        <v>761</v>
      </c>
    </row>
    <row r="76" customFormat="false" ht="13.8" hidden="false" customHeight="false" outlineLevel="0" collapsed="false">
      <c r="A76" s="12"/>
      <c r="B76" s="4"/>
      <c r="C76" s="9" t="s">
        <v>98</v>
      </c>
      <c r="D76" s="10" t="n">
        <v>17.54</v>
      </c>
      <c r="E76" s="12" t="s">
        <v>762</v>
      </c>
    </row>
    <row r="77" customFormat="false" ht="13.8" hidden="false" customHeight="false" outlineLevel="0" collapsed="false">
      <c r="A77" s="12"/>
      <c r="B77" s="4"/>
      <c r="C77" s="9" t="s">
        <v>161</v>
      </c>
      <c r="D77" s="10" t="n">
        <v>18683.69</v>
      </c>
      <c r="E77" s="12" t="s">
        <v>763</v>
      </c>
    </row>
    <row r="78" customFormat="false" ht="13.8" hidden="false" customHeight="false" outlineLevel="0" collapsed="false">
      <c r="A78" s="12"/>
      <c r="B78" s="4"/>
      <c r="C78" s="9" t="s">
        <v>161</v>
      </c>
      <c r="D78" s="10" t="n">
        <v>7960</v>
      </c>
      <c r="E78" s="12" t="s">
        <v>764</v>
      </c>
    </row>
    <row r="79" customFormat="false" ht="13.8" hidden="false" customHeight="false" outlineLevel="0" collapsed="false">
      <c r="A79" s="12"/>
      <c r="B79" s="4"/>
      <c r="C79" s="9" t="s">
        <v>216</v>
      </c>
      <c r="D79" s="10" t="n">
        <v>8.19</v>
      </c>
      <c r="E79" s="12" t="s">
        <v>765</v>
      </c>
    </row>
    <row r="80" customFormat="false" ht="13.8" hidden="false" customHeight="false" outlineLevel="0" collapsed="false">
      <c r="A80" s="12"/>
      <c r="B80" s="12"/>
      <c r="C80" s="9" t="s">
        <v>143</v>
      </c>
      <c r="D80" s="10" t="n">
        <v>5593</v>
      </c>
      <c r="E80" s="12" t="s">
        <v>766</v>
      </c>
    </row>
    <row r="81" customFormat="false" ht="13.8" hidden="false" customHeight="false" outlineLevel="0" collapsed="false">
      <c r="A81" s="12"/>
      <c r="B81" s="12"/>
      <c r="C81" s="9" t="s">
        <v>143</v>
      </c>
      <c r="D81" s="10" t="n">
        <v>9817.5</v>
      </c>
      <c r="E81" s="12" t="s">
        <v>767</v>
      </c>
    </row>
    <row r="82" customFormat="false" ht="13.8" hidden="false" customHeight="false" outlineLevel="0" collapsed="false">
      <c r="A82" s="12"/>
      <c r="B82" s="12"/>
      <c r="C82" s="9" t="s">
        <v>319</v>
      </c>
      <c r="D82" s="10" t="n">
        <v>2.94</v>
      </c>
      <c r="E82" s="12" t="s">
        <v>768</v>
      </c>
    </row>
    <row r="83" customFormat="false" ht="13.8" hidden="false" customHeight="false" outlineLevel="0" collapsed="false">
      <c r="A83" s="12"/>
      <c r="B83" s="12"/>
      <c r="C83" s="9" t="s">
        <v>319</v>
      </c>
      <c r="D83" s="10" t="n">
        <v>21.9</v>
      </c>
      <c r="E83" s="12" t="s">
        <v>769</v>
      </c>
    </row>
    <row r="84" customFormat="false" ht="13.8" hidden="false" customHeight="false" outlineLevel="0" collapsed="false">
      <c r="A84" s="12"/>
      <c r="B84" s="12"/>
      <c r="C84" s="9" t="s">
        <v>319</v>
      </c>
      <c r="D84" s="10" t="n">
        <v>141.64</v>
      </c>
      <c r="E84" s="12" t="s">
        <v>770</v>
      </c>
    </row>
    <row r="85" customFormat="false" ht="13.8" hidden="false" customHeight="false" outlineLevel="0" collapsed="false">
      <c r="A85" s="12"/>
      <c r="B85" s="12"/>
      <c r="C85" s="9" t="s">
        <v>319</v>
      </c>
      <c r="D85" s="10" t="n">
        <v>126.12</v>
      </c>
      <c r="E85" s="12" t="s">
        <v>771</v>
      </c>
    </row>
    <row r="86" customFormat="false" ht="15" hidden="false" customHeight="false" outlineLevel="0" collapsed="false">
      <c r="A86" s="12"/>
      <c r="B86" s="12"/>
      <c r="C86" s="9"/>
      <c r="D86" s="10"/>
      <c r="E86" s="12"/>
    </row>
    <row r="87" customFormat="false" ht="15" hidden="false" customHeight="false" outlineLevel="0" collapsed="false">
      <c r="A87" s="4" t="s">
        <v>95</v>
      </c>
      <c r="B87" s="4"/>
      <c r="C87" s="13"/>
      <c r="D87" s="14" t="n">
        <f aca="false">SUM(D65:D85)</f>
        <v>59577.47</v>
      </c>
      <c r="E87" s="17"/>
    </row>
    <row r="88" customFormat="false" ht="13.8" hidden="false" customHeight="false" outlineLevel="0" collapsed="false">
      <c r="A88" s="73" t="s">
        <v>204</v>
      </c>
      <c r="B88" s="4"/>
      <c r="C88" s="52" t="s">
        <v>607</v>
      </c>
      <c r="D88" s="54" t="n">
        <v>666.84</v>
      </c>
      <c r="E88" s="17" t="s">
        <v>772</v>
      </c>
    </row>
    <row r="89" customFormat="false" ht="13.8" hidden="false" customHeight="false" outlineLevel="0" collapsed="false">
      <c r="A89" s="73"/>
      <c r="B89" s="4"/>
      <c r="C89" s="52" t="s">
        <v>697</v>
      </c>
      <c r="D89" s="54" t="n">
        <v>7909.93</v>
      </c>
      <c r="E89" s="17" t="s">
        <v>773</v>
      </c>
    </row>
    <row r="90" customFormat="false" ht="15" hidden="false" customHeight="false" outlineLevel="0" collapsed="false">
      <c r="A90" s="73"/>
      <c r="B90" s="27"/>
      <c r="C90" s="52" t="s">
        <v>12</v>
      </c>
      <c r="D90" s="54" t="n">
        <v>2459.99</v>
      </c>
      <c r="E90" s="17" t="s">
        <v>774</v>
      </c>
    </row>
    <row r="91" customFormat="false" ht="13.8" hidden="false" customHeight="false" outlineLevel="0" collapsed="false">
      <c r="A91" s="73"/>
      <c r="B91" s="27"/>
      <c r="C91" s="52"/>
      <c r="D91" s="54"/>
      <c r="E91" s="17"/>
    </row>
    <row r="92" customFormat="false" ht="13.8" hidden="false" customHeight="false" outlineLevel="0" collapsed="false">
      <c r="A92" s="73"/>
      <c r="B92" s="27"/>
      <c r="C92" s="52"/>
      <c r="D92" s="54"/>
      <c r="E92" s="17"/>
    </row>
    <row r="93" customFormat="false" ht="13.8" hidden="false" customHeight="false" outlineLevel="0" collapsed="false">
      <c r="A93" s="73"/>
      <c r="B93" s="27"/>
      <c r="C93" s="52"/>
      <c r="D93" s="54"/>
      <c r="E93" s="17"/>
    </row>
    <row r="94" customFormat="false" ht="13.8" hidden="false" customHeight="false" outlineLevel="0" collapsed="false">
      <c r="A94" s="4" t="s">
        <v>210</v>
      </c>
      <c r="B94" s="4"/>
      <c r="C94" s="13"/>
      <c r="D94" s="14" t="n">
        <f aca="false">SUM(D88:D93)</f>
        <v>11036.76</v>
      </c>
      <c r="E94" s="17"/>
    </row>
    <row r="95" customFormat="false" ht="13.8" hidden="false" customHeight="false" outlineLevel="0" collapsed="false">
      <c r="A95" s="12" t="s">
        <v>96</v>
      </c>
      <c r="B95" s="12"/>
      <c r="C95" s="9" t="s">
        <v>697</v>
      </c>
      <c r="D95" s="10" t="n">
        <v>320.44</v>
      </c>
      <c r="E95" s="12" t="s">
        <v>154</v>
      </c>
    </row>
    <row r="96" customFormat="false" ht="13.8" hidden="false" customHeight="false" outlineLevel="0" collapsed="false">
      <c r="A96" s="12"/>
      <c r="B96" s="12"/>
      <c r="C96" s="9" t="s">
        <v>697</v>
      </c>
      <c r="D96" s="10" t="n">
        <v>857.66</v>
      </c>
      <c r="E96" s="12" t="s">
        <v>154</v>
      </c>
    </row>
    <row r="97" customFormat="false" ht="13.8" hidden="false" customHeight="false" outlineLevel="0" collapsed="false">
      <c r="A97" s="12"/>
      <c r="B97" s="12"/>
      <c r="C97" s="9" t="s">
        <v>697</v>
      </c>
      <c r="D97" s="10" t="n">
        <v>316.01</v>
      </c>
      <c r="E97" s="12" t="s">
        <v>154</v>
      </c>
    </row>
    <row r="98" customFormat="false" ht="13.8" hidden="false" customHeight="false" outlineLevel="0" collapsed="false">
      <c r="A98" s="12"/>
      <c r="B98" s="12"/>
      <c r="C98" s="9" t="s">
        <v>697</v>
      </c>
      <c r="D98" s="10" t="n">
        <v>167.85</v>
      </c>
      <c r="E98" s="12" t="s">
        <v>154</v>
      </c>
    </row>
    <row r="99" customFormat="false" ht="13.8" hidden="false" customHeight="false" outlineLevel="0" collapsed="false">
      <c r="A99" s="12"/>
      <c r="B99" s="12"/>
      <c r="C99" s="9" t="s">
        <v>699</v>
      </c>
      <c r="D99" s="10" t="n">
        <v>170.9</v>
      </c>
      <c r="E99" s="12" t="s">
        <v>154</v>
      </c>
    </row>
    <row r="100" customFormat="false" ht="13.8" hidden="false" customHeight="false" outlineLevel="0" collapsed="false">
      <c r="A100" s="12"/>
      <c r="B100" s="12"/>
      <c r="C100" s="9" t="s">
        <v>259</v>
      </c>
      <c r="D100" s="10" t="n">
        <v>298.5</v>
      </c>
      <c r="E100" s="12" t="s">
        <v>154</v>
      </c>
    </row>
    <row r="101" customFormat="false" ht="13.8" hidden="false" customHeight="false" outlineLevel="0" collapsed="false">
      <c r="A101" s="12"/>
      <c r="B101" s="12"/>
      <c r="C101" s="9" t="s">
        <v>98</v>
      </c>
      <c r="D101" s="10" t="n">
        <v>939.13</v>
      </c>
      <c r="E101" s="12" t="s">
        <v>154</v>
      </c>
    </row>
    <row r="102" customFormat="false" ht="13.8" hidden="false" customHeight="false" outlineLevel="0" collapsed="false">
      <c r="A102" s="12"/>
      <c r="B102" s="12"/>
      <c r="C102" s="9" t="s">
        <v>98</v>
      </c>
      <c r="D102" s="10" t="n">
        <v>1249.44</v>
      </c>
      <c r="E102" s="12" t="s">
        <v>154</v>
      </c>
    </row>
    <row r="103" customFormat="false" ht="13.8" hidden="false" customHeight="false" outlineLevel="0" collapsed="false">
      <c r="A103" s="12"/>
      <c r="B103" s="12"/>
      <c r="C103" s="9" t="s">
        <v>98</v>
      </c>
      <c r="D103" s="10" t="n">
        <v>1160.61</v>
      </c>
      <c r="E103" s="12" t="s">
        <v>154</v>
      </c>
    </row>
    <row r="104" customFormat="false" ht="13.8" hidden="false" customHeight="false" outlineLevel="0" collapsed="false">
      <c r="A104" s="12"/>
      <c r="B104" s="12"/>
      <c r="C104" s="9" t="s">
        <v>98</v>
      </c>
      <c r="D104" s="10" t="n">
        <v>928.01</v>
      </c>
      <c r="E104" s="12" t="s">
        <v>154</v>
      </c>
    </row>
    <row r="105" customFormat="false" ht="13.8" hidden="false" customHeight="false" outlineLevel="0" collapsed="false">
      <c r="A105" s="12"/>
      <c r="B105" s="12"/>
      <c r="C105" s="9" t="s">
        <v>285</v>
      </c>
      <c r="D105" s="10" t="n">
        <v>838.8</v>
      </c>
      <c r="E105" s="12" t="s">
        <v>154</v>
      </c>
    </row>
    <row r="106" customFormat="false" ht="13.8" hidden="false" customHeight="false" outlineLevel="0" collapsed="false">
      <c r="A106" s="12"/>
      <c r="B106" s="12"/>
      <c r="C106" s="9" t="s">
        <v>161</v>
      </c>
      <c r="D106" s="10" t="n">
        <v>140</v>
      </c>
      <c r="E106" s="12" t="s">
        <v>775</v>
      </c>
    </row>
    <row r="107" customFormat="false" ht="13.8" hidden="false" customHeight="false" outlineLevel="0" collapsed="false">
      <c r="A107" s="12"/>
      <c r="B107" s="12"/>
      <c r="C107" s="9" t="s">
        <v>161</v>
      </c>
      <c r="D107" s="10" t="n">
        <v>532.16</v>
      </c>
      <c r="E107" s="12" t="s">
        <v>154</v>
      </c>
    </row>
    <row r="108" customFormat="false" ht="13.8" hidden="false" customHeight="false" outlineLevel="0" collapsed="false">
      <c r="A108" s="12"/>
      <c r="B108" s="12"/>
      <c r="C108" s="9" t="s">
        <v>161</v>
      </c>
      <c r="D108" s="10" t="n">
        <v>271.22</v>
      </c>
      <c r="E108" s="12" t="s">
        <v>154</v>
      </c>
    </row>
    <row r="109" customFormat="false" ht="13.8" hidden="false" customHeight="false" outlineLevel="0" collapsed="false">
      <c r="A109" s="12"/>
      <c r="B109" s="12"/>
      <c r="C109" s="9" t="s">
        <v>161</v>
      </c>
      <c r="D109" s="10" t="n">
        <v>573.48</v>
      </c>
      <c r="E109" s="12" t="s">
        <v>154</v>
      </c>
    </row>
    <row r="110" customFormat="false" ht="13.8" hidden="false" customHeight="false" outlineLevel="0" collapsed="false">
      <c r="A110" s="12"/>
      <c r="B110" s="12"/>
      <c r="C110" s="9" t="s">
        <v>221</v>
      </c>
      <c r="D110" s="10" t="n">
        <v>243.16</v>
      </c>
      <c r="E110" s="12" t="s">
        <v>154</v>
      </c>
    </row>
    <row r="111" customFormat="false" ht="13.8" hidden="false" customHeight="false" outlineLevel="0" collapsed="false">
      <c r="A111" s="12"/>
      <c r="B111" s="12"/>
      <c r="C111" s="9" t="s">
        <v>221</v>
      </c>
      <c r="D111" s="10" t="n">
        <v>217.42</v>
      </c>
      <c r="E111" s="12" t="s">
        <v>154</v>
      </c>
    </row>
    <row r="112" customFormat="false" ht="13.8" hidden="false" customHeight="false" outlineLevel="0" collapsed="false">
      <c r="A112" s="12"/>
      <c r="B112" s="12"/>
      <c r="C112" s="9"/>
      <c r="D112" s="10"/>
      <c r="E112" s="12"/>
    </row>
    <row r="113" customFormat="false" ht="13.8" hidden="false" customHeight="false" outlineLevel="0" collapsed="false">
      <c r="A113" s="12"/>
      <c r="B113" s="12"/>
      <c r="C113" s="9"/>
      <c r="D113" s="10"/>
      <c r="E113" s="12"/>
    </row>
    <row r="114" customFormat="false" ht="13.8" hidden="false" customHeight="false" outlineLevel="0" collapsed="false">
      <c r="A114" s="12"/>
      <c r="B114" s="12"/>
      <c r="C114" s="9"/>
      <c r="D114" s="10"/>
      <c r="E114" s="12"/>
    </row>
    <row r="115" customFormat="false" ht="15" hidden="false" customHeight="false" outlineLevel="0" collapsed="false">
      <c r="A115" s="4" t="s">
        <v>100</v>
      </c>
      <c r="B115" s="4"/>
      <c r="C115" s="13"/>
      <c r="D115" s="14" t="n">
        <f aca="false">SUM(D95:D114)</f>
        <v>9224.79</v>
      </c>
      <c r="E115" s="4"/>
    </row>
    <row r="116" customFormat="false" ht="13.8" hidden="false" customHeight="false" outlineLevel="0" collapsed="false">
      <c r="A116" s="60" t="s">
        <v>706</v>
      </c>
      <c r="B116" s="12"/>
      <c r="C116" s="9" t="s">
        <v>699</v>
      </c>
      <c r="D116" s="10" t="n">
        <v>2000</v>
      </c>
      <c r="E116" s="12" t="s">
        <v>776</v>
      </c>
    </row>
    <row r="117" customFormat="false" ht="13.8" hidden="false" customHeight="false" outlineLevel="0" collapsed="false">
      <c r="A117" s="60"/>
      <c r="B117" s="12"/>
      <c r="C117" s="9" t="s">
        <v>699</v>
      </c>
      <c r="D117" s="10" t="n">
        <v>2000</v>
      </c>
      <c r="E117" s="12" t="s">
        <v>777</v>
      </c>
    </row>
    <row r="118" customFormat="false" ht="13.8" hidden="false" customHeight="false" outlineLevel="0" collapsed="false">
      <c r="A118" s="60"/>
      <c r="B118" s="12"/>
      <c r="C118" s="9" t="s">
        <v>98</v>
      </c>
      <c r="D118" s="10" t="n">
        <v>2500</v>
      </c>
      <c r="E118" s="12" t="s">
        <v>778</v>
      </c>
    </row>
    <row r="119" customFormat="false" ht="13.8" hidden="false" customHeight="false" outlineLevel="0" collapsed="false">
      <c r="A119" s="60"/>
      <c r="B119" s="12"/>
      <c r="C119" s="9" t="s">
        <v>161</v>
      </c>
      <c r="D119" s="10" t="n">
        <v>2380</v>
      </c>
      <c r="E119" s="12" t="s">
        <v>779</v>
      </c>
    </row>
    <row r="120" customFormat="false" ht="13.8" hidden="false" customHeight="false" outlineLevel="0" collapsed="false">
      <c r="A120" s="60"/>
      <c r="B120" s="12"/>
      <c r="C120" s="9" t="s">
        <v>161</v>
      </c>
      <c r="D120" s="10" t="n">
        <v>2380</v>
      </c>
      <c r="E120" s="12" t="s">
        <v>780</v>
      </c>
    </row>
    <row r="121" customFormat="false" ht="13.8" hidden="false" customHeight="false" outlineLevel="0" collapsed="false">
      <c r="A121" s="60"/>
      <c r="B121" s="12"/>
      <c r="C121" s="9" t="s">
        <v>161</v>
      </c>
      <c r="D121" s="10" t="n">
        <v>2380</v>
      </c>
      <c r="E121" s="12" t="s">
        <v>781</v>
      </c>
    </row>
    <row r="122" customFormat="false" ht="13.8" hidden="false" customHeight="false" outlineLevel="0" collapsed="false">
      <c r="A122" s="60"/>
      <c r="B122" s="12"/>
      <c r="C122" s="9"/>
      <c r="D122" s="10"/>
      <c r="E122" s="12"/>
    </row>
    <row r="123" customFormat="false" ht="13.8" hidden="false" customHeight="false" outlineLevel="0" collapsed="false">
      <c r="A123" s="60"/>
      <c r="B123" s="12"/>
      <c r="C123" s="9"/>
      <c r="D123" s="10"/>
      <c r="E123" s="12"/>
    </row>
    <row r="124" customFormat="false" ht="15" hidden="false" customHeight="false" outlineLevel="0" collapsed="false">
      <c r="A124" s="28" t="s">
        <v>102</v>
      </c>
      <c r="B124" s="4"/>
      <c r="C124" s="13"/>
      <c r="D124" s="14" t="n">
        <f aca="false">SUM(D116:D123)</f>
        <v>13640</v>
      </c>
      <c r="E124" s="4"/>
    </row>
    <row r="125" customFormat="false" ht="15" hidden="false" customHeight="false" outlineLevel="0" collapsed="false">
      <c r="A125" s="81" t="s">
        <v>707</v>
      </c>
      <c r="B125" s="4"/>
      <c r="C125" s="52"/>
      <c r="D125" s="54"/>
      <c r="E125" s="27"/>
    </row>
    <row r="126" customFormat="false" ht="13.8" hidden="false" customHeight="false" outlineLevel="0" collapsed="false">
      <c r="A126" s="81"/>
      <c r="B126" s="4"/>
      <c r="C126" s="52"/>
      <c r="D126" s="54"/>
      <c r="E126" s="27"/>
    </row>
    <row r="127" customFormat="false" ht="15" hidden="false" customHeight="false" outlineLevel="0" collapsed="false">
      <c r="A127" s="81" t="s">
        <v>290</v>
      </c>
      <c r="B127" s="4"/>
      <c r="C127" s="52"/>
      <c r="D127" s="74" t="n">
        <f aca="false">SUM(D125:D126)</f>
        <v>0</v>
      </c>
      <c r="E127" s="27"/>
    </row>
    <row r="128" customFormat="false" ht="15" hidden="false" customHeight="false" outlineLevel="0" collapsed="false">
      <c r="A128" s="81"/>
      <c r="B128" s="4"/>
      <c r="C128" s="52"/>
      <c r="D128" s="74"/>
      <c r="E128" s="27"/>
    </row>
    <row r="129" customFormat="false" ht="13.8" hidden="false" customHeight="false" outlineLevel="0" collapsed="false">
      <c r="A129" s="84" t="s">
        <v>782</v>
      </c>
      <c r="B129" s="4"/>
      <c r="C129" s="52"/>
      <c r="D129" s="54"/>
      <c r="E129" s="27"/>
    </row>
    <row r="130" customFormat="false" ht="13.8" hidden="false" customHeight="false" outlineLevel="0" collapsed="false">
      <c r="A130" s="84"/>
      <c r="B130" s="4"/>
      <c r="C130" s="52"/>
      <c r="D130" s="54"/>
      <c r="E130" s="27"/>
    </row>
    <row r="131" customFormat="false" ht="15" hidden="false" customHeight="false" outlineLevel="0" collapsed="false">
      <c r="A131" s="81" t="s">
        <v>783</v>
      </c>
      <c r="B131" s="4"/>
      <c r="C131" s="52"/>
      <c r="D131" s="74" t="n">
        <f aca="false">SUM(D129:D130)</f>
        <v>0</v>
      </c>
      <c r="E131" s="27"/>
    </row>
    <row r="132" customFormat="false" ht="15" hidden="false" customHeight="false" outlineLevel="0" collapsed="false">
      <c r="A132" s="28"/>
      <c r="B132" s="4"/>
      <c r="C132" s="13"/>
      <c r="D132" s="14"/>
      <c r="E132" s="4"/>
    </row>
    <row r="133" customFormat="false" ht="13.8" hidden="false" customHeight="false" outlineLevel="0" collapsed="false">
      <c r="A133" s="12" t="s">
        <v>103</v>
      </c>
      <c r="B133" s="12"/>
      <c r="C133" s="9"/>
      <c r="D133" s="10" t="n">
        <v>127</v>
      </c>
      <c r="E133" s="12" t="s">
        <v>212</v>
      </c>
    </row>
    <row r="134" customFormat="false" ht="13.8" hidden="false" customHeight="false" outlineLevel="0" collapsed="false">
      <c r="A134" s="12"/>
      <c r="B134" s="12"/>
      <c r="C134" s="9"/>
      <c r="D134" s="10"/>
      <c r="E134" s="12"/>
    </row>
    <row r="135" customFormat="false" ht="15" hidden="false" customHeight="false" outlineLevel="0" collapsed="false">
      <c r="A135" s="4" t="s">
        <v>105</v>
      </c>
      <c r="B135" s="4"/>
      <c r="C135" s="13"/>
      <c r="D135" s="14" t="n">
        <f aca="false">SUM(D133:D134)</f>
        <v>127</v>
      </c>
      <c r="E135" s="4"/>
    </row>
    <row r="136" customFormat="false" ht="13.8" hidden="false" customHeight="false" outlineLevel="0" collapsed="false">
      <c r="A136" s="11" t="s">
        <v>784</v>
      </c>
      <c r="B136" s="12"/>
      <c r="C136" s="9" t="s">
        <v>612</v>
      </c>
      <c r="D136" s="10" t="n">
        <v>1993.5</v>
      </c>
      <c r="E136" s="12" t="s">
        <v>424</v>
      </c>
    </row>
    <row r="137" customFormat="false" ht="13.8" hidden="false" customHeight="false" outlineLevel="0" collapsed="false">
      <c r="A137" s="11"/>
      <c r="B137" s="12"/>
      <c r="C137" s="9" t="s">
        <v>697</v>
      </c>
      <c r="D137" s="10" t="n">
        <v>7570</v>
      </c>
      <c r="E137" s="12" t="s">
        <v>785</v>
      </c>
    </row>
    <row r="138" customFormat="false" ht="13.8" hidden="false" customHeight="false" outlineLevel="0" collapsed="false">
      <c r="A138" s="11"/>
      <c r="B138" s="12"/>
      <c r="C138" s="9" t="s">
        <v>697</v>
      </c>
      <c r="D138" s="10" t="n">
        <v>13318.86</v>
      </c>
      <c r="E138" s="12" t="s">
        <v>786</v>
      </c>
    </row>
    <row r="139" customFormat="false" ht="13.8" hidden="false" customHeight="false" outlineLevel="0" collapsed="false">
      <c r="A139" s="11"/>
      <c r="B139" s="12"/>
      <c r="C139" s="9" t="s">
        <v>697</v>
      </c>
      <c r="D139" s="10" t="n">
        <v>1487.5</v>
      </c>
      <c r="E139" s="12" t="s">
        <v>787</v>
      </c>
    </row>
    <row r="140" customFormat="false" ht="13.8" hidden="false" customHeight="false" outlineLevel="0" collapsed="false">
      <c r="A140" s="11"/>
      <c r="B140" s="12"/>
      <c r="C140" s="9" t="s">
        <v>699</v>
      </c>
      <c r="D140" s="10" t="n">
        <v>1455.7</v>
      </c>
      <c r="E140" s="12" t="s">
        <v>788</v>
      </c>
    </row>
    <row r="141" customFormat="false" ht="13.8" hidden="false" customHeight="false" outlineLevel="0" collapsed="false">
      <c r="A141" s="11"/>
      <c r="B141" s="12"/>
      <c r="C141" s="9" t="s">
        <v>789</v>
      </c>
      <c r="D141" s="10" t="n">
        <v>5375.92</v>
      </c>
      <c r="E141" s="12" t="s">
        <v>790</v>
      </c>
    </row>
    <row r="142" customFormat="false" ht="13.8" hidden="false" customHeight="false" outlineLevel="0" collapsed="false">
      <c r="A142" s="11"/>
      <c r="B142" s="12"/>
      <c r="C142" s="9" t="s">
        <v>789</v>
      </c>
      <c r="D142" s="10" t="n">
        <v>58.21</v>
      </c>
      <c r="E142" s="12" t="s">
        <v>791</v>
      </c>
    </row>
    <row r="143" customFormat="false" ht="13.8" hidden="false" customHeight="false" outlineLevel="0" collapsed="false">
      <c r="A143" s="11"/>
      <c r="B143" s="12"/>
      <c r="C143" s="9" t="s">
        <v>98</v>
      </c>
      <c r="D143" s="10" t="n">
        <v>13104.25</v>
      </c>
      <c r="E143" s="12" t="s">
        <v>792</v>
      </c>
    </row>
    <row r="144" customFormat="false" ht="13.8" hidden="false" customHeight="false" outlineLevel="0" collapsed="false">
      <c r="A144" s="11"/>
      <c r="B144" s="12"/>
      <c r="C144" s="9" t="s">
        <v>161</v>
      </c>
      <c r="D144" s="10" t="n">
        <v>2102.5</v>
      </c>
      <c r="E144" s="12" t="s">
        <v>793</v>
      </c>
    </row>
    <row r="145" customFormat="false" ht="13.8" hidden="false" customHeight="false" outlineLevel="0" collapsed="false">
      <c r="A145" s="11"/>
      <c r="B145" s="12"/>
      <c r="C145" s="9" t="s">
        <v>161</v>
      </c>
      <c r="D145" s="10" t="n">
        <v>11130</v>
      </c>
      <c r="E145" s="12" t="s">
        <v>794</v>
      </c>
    </row>
    <row r="146" customFormat="false" ht="13.8" hidden="false" customHeight="false" outlineLevel="0" collapsed="false">
      <c r="A146" s="11"/>
      <c r="B146" s="12"/>
      <c r="C146" s="9" t="s">
        <v>107</v>
      </c>
      <c r="D146" s="10" t="n">
        <v>19606.07</v>
      </c>
      <c r="E146" s="12" t="s">
        <v>795</v>
      </c>
    </row>
    <row r="147" customFormat="false" ht="13.8" hidden="false" customHeight="false" outlineLevel="0" collapsed="false">
      <c r="A147" s="11"/>
      <c r="B147" s="12"/>
      <c r="C147" s="9" t="s">
        <v>68</v>
      </c>
      <c r="D147" s="10" t="n">
        <v>-9705.83</v>
      </c>
      <c r="E147" s="12" t="s">
        <v>796</v>
      </c>
    </row>
    <row r="148" customFormat="false" ht="13.8" hidden="false" customHeight="false" outlineLevel="0" collapsed="false">
      <c r="A148" s="11"/>
      <c r="B148" s="12"/>
      <c r="C148" s="9"/>
      <c r="D148" s="10"/>
      <c r="E148" s="12"/>
    </row>
    <row r="149" customFormat="false" ht="15" hidden="false" customHeight="false" outlineLevel="0" collapsed="false">
      <c r="A149" s="4" t="s">
        <v>108</v>
      </c>
      <c r="B149" s="4"/>
      <c r="C149" s="13"/>
      <c r="D149" s="14" t="n">
        <f aca="false">SUM(D136:D147)</f>
        <v>67496.68</v>
      </c>
      <c r="E149" s="4"/>
    </row>
    <row r="150" customFormat="false" ht="13.8" hidden="false" customHeight="false" outlineLevel="0" collapsed="false">
      <c r="A150" s="27" t="s">
        <v>797</v>
      </c>
      <c r="B150" s="27"/>
      <c r="C150" s="52"/>
      <c r="D150" s="54"/>
      <c r="E150" s="27"/>
    </row>
    <row r="151" customFormat="false" ht="15" hidden="false" customHeight="false" outlineLevel="0" collapsed="false">
      <c r="A151" s="4"/>
      <c r="B151" s="4"/>
      <c r="C151" s="13"/>
      <c r="D151" s="14"/>
      <c r="E151" s="4"/>
    </row>
    <row r="152" customFormat="false" ht="15" hidden="false" customHeight="false" outlineLevel="0" collapsed="false">
      <c r="A152" s="4" t="s">
        <v>798</v>
      </c>
      <c r="B152" s="4"/>
      <c r="C152" s="13"/>
      <c r="D152" s="14" t="n">
        <f aca="false">SUM(D150:D151)</f>
        <v>0</v>
      </c>
      <c r="E152" s="4"/>
    </row>
    <row r="153" customFormat="false" ht="13.8" hidden="false" customHeight="false" outlineLevel="0" collapsed="false">
      <c r="A153" s="12" t="s">
        <v>109</v>
      </c>
      <c r="B153" s="12"/>
      <c r="C153" s="9" t="s">
        <v>161</v>
      </c>
      <c r="D153" s="10" t="n">
        <v>206</v>
      </c>
      <c r="E153" s="12" t="s">
        <v>799</v>
      </c>
    </row>
    <row r="154" customFormat="false" ht="13.8" hidden="false" customHeight="false" outlineLevel="0" collapsed="false">
      <c r="A154" s="12"/>
      <c r="B154" s="12"/>
      <c r="C154" s="9"/>
      <c r="D154" s="10"/>
      <c r="E154" s="12"/>
    </row>
    <row r="155" customFormat="false" ht="15" hidden="false" customHeight="false" outlineLevel="0" collapsed="false">
      <c r="A155" s="4" t="s">
        <v>110</v>
      </c>
      <c r="B155" s="4"/>
      <c r="C155" s="13"/>
      <c r="D155" s="14" t="n">
        <f aca="false">SUM(D153:D154)</f>
        <v>206</v>
      </c>
      <c r="E155" s="4"/>
    </row>
    <row r="156" customFormat="false" ht="15" hidden="false" customHeight="false" outlineLevel="0" collapsed="false">
      <c r="A156" s="12" t="s">
        <v>111</v>
      </c>
      <c r="B156" s="12"/>
      <c r="C156" s="9" t="s">
        <v>161</v>
      </c>
      <c r="D156" s="10" t="n">
        <v>270.28</v>
      </c>
      <c r="E156" s="12" t="s">
        <v>800</v>
      </c>
    </row>
    <row r="157" customFormat="false" ht="15" hidden="false" customHeight="false" outlineLevel="0" collapsed="false">
      <c r="A157" s="12"/>
      <c r="B157" s="12"/>
      <c r="C157" s="9"/>
      <c r="D157" s="10"/>
      <c r="E157" s="12"/>
    </row>
    <row r="158" customFormat="false" ht="15" hidden="false" customHeight="false" outlineLevel="0" collapsed="false">
      <c r="A158" s="4" t="s">
        <v>112</v>
      </c>
      <c r="B158" s="4"/>
      <c r="C158" s="13"/>
      <c r="D158" s="14" t="n">
        <f aca="false">SUM(D156:D157)</f>
        <v>270.28</v>
      </c>
      <c r="E158" s="4"/>
    </row>
    <row r="159" customFormat="false" ht="13.8" hidden="false" customHeight="false" outlineLevel="0" collapsed="false">
      <c r="A159" s="12" t="s">
        <v>113</v>
      </c>
      <c r="B159" s="12"/>
      <c r="C159" s="9" t="s">
        <v>612</v>
      </c>
      <c r="D159" s="10" t="n">
        <v>45</v>
      </c>
      <c r="E159" s="12" t="s">
        <v>801</v>
      </c>
    </row>
    <row r="160" customFormat="false" ht="13.8" hidden="false" customHeight="false" outlineLevel="0" collapsed="false">
      <c r="A160" s="12"/>
      <c r="B160" s="12"/>
      <c r="C160" s="9" t="s">
        <v>697</v>
      </c>
      <c r="D160" s="10" t="n">
        <v>392.7</v>
      </c>
      <c r="E160" s="12" t="s">
        <v>802</v>
      </c>
    </row>
    <row r="161" customFormat="false" ht="13.8" hidden="false" customHeight="false" outlineLevel="0" collapsed="false">
      <c r="A161" s="12"/>
      <c r="B161" s="12"/>
      <c r="C161" s="9" t="s">
        <v>641</v>
      </c>
      <c r="D161" s="10" t="n">
        <v>20</v>
      </c>
      <c r="E161" s="12" t="s">
        <v>803</v>
      </c>
    </row>
    <row r="162" customFormat="false" ht="13.8" hidden="false" customHeight="false" outlineLevel="0" collapsed="false">
      <c r="A162" s="12"/>
      <c r="B162" s="12"/>
      <c r="C162" s="9" t="s">
        <v>98</v>
      </c>
      <c r="D162" s="10" t="n">
        <v>140</v>
      </c>
      <c r="E162" s="12" t="s">
        <v>804</v>
      </c>
    </row>
    <row r="163" customFormat="false" ht="13.8" hidden="false" customHeight="false" outlineLevel="0" collapsed="false">
      <c r="A163" s="12"/>
      <c r="B163" s="12"/>
      <c r="C163" s="9" t="s">
        <v>12</v>
      </c>
      <c r="D163" s="10" t="n">
        <v>75</v>
      </c>
      <c r="E163" s="12" t="s">
        <v>805</v>
      </c>
    </row>
    <row r="164" customFormat="false" ht="13.8" hidden="false" customHeight="false" outlineLevel="0" collapsed="false">
      <c r="A164" s="12"/>
      <c r="B164" s="12"/>
      <c r="C164" s="9" t="s">
        <v>161</v>
      </c>
      <c r="D164" s="10" t="n">
        <v>30</v>
      </c>
      <c r="E164" s="12" t="s">
        <v>806</v>
      </c>
    </row>
    <row r="165" customFormat="false" ht="13.8" hidden="false" customHeight="false" outlineLevel="0" collapsed="false">
      <c r="A165" s="12"/>
      <c r="B165" s="12"/>
      <c r="C165" s="9" t="s">
        <v>216</v>
      </c>
      <c r="D165" s="10" t="n">
        <v>412.68</v>
      </c>
      <c r="E165" s="12" t="s">
        <v>807</v>
      </c>
    </row>
    <row r="166" customFormat="false" ht="13.8" hidden="false" customHeight="false" outlineLevel="0" collapsed="false">
      <c r="A166" s="12"/>
      <c r="B166" s="12"/>
      <c r="C166" s="9" t="s">
        <v>143</v>
      </c>
      <c r="D166" s="10" t="n">
        <v>1575</v>
      </c>
      <c r="E166" s="12" t="s">
        <v>808</v>
      </c>
    </row>
    <row r="167" customFormat="false" ht="13.8" hidden="false" customHeight="false" outlineLevel="0" collapsed="false">
      <c r="A167" s="12"/>
      <c r="B167" s="12"/>
      <c r="C167" s="9"/>
      <c r="D167" s="10"/>
      <c r="E167" s="12"/>
    </row>
    <row r="168" customFormat="false" ht="13.8" hidden="false" customHeight="false" outlineLevel="0" collapsed="false">
      <c r="A168" s="12"/>
      <c r="B168" s="12"/>
      <c r="C168" s="9"/>
      <c r="D168" s="10"/>
      <c r="E168" s="12"/>
    </row>
    <row r="169" customFormat="false" ht="13.8" hidden="false" customHeight="false" outlineLevel="0" collapsed="false">
      <c r="A169" s="12"/>
      <c r="B169" s="12"/>
      <c r="C169" s="9"/>
      <c r="D169" s="10"/>
      <c r="E169" s="12"/>
    </row>
    <row r="170" customFormat="false" ht="13.8" hidden="false" customHeight="false" outlineLevel="0" collapsed="false">
      <c r="A170" s="12"/>
      <c r="B170" s="12"/>
      <c r="C170" s="9"/>
      <c r="D170" s="10"/>
      <c r="E170" s="12"/>
    </row>
    <row r="171" customFormat="false" ht="15" hidden="false" customHeight="false" outlineLevel="0" collapsed="false">
      <c r="A171" s="4" t="s">
        <v>123</v>
      </c>
      <c r="B171" s="4"/>
      <c r="C171" s="13"/>
      <c r="D171" s="14" t="n">
        <f aca="false">SUM(D159:D170)</f>
        <v>2690.38</v>
      </c>
      <c r="E171" s="4"/>
    </row>
    <row r="172" customFormat="false" ht="13.8" hidden="false" customHeight="false" outlineLevel="0" collapsed="false">
      <c r="A172" s="60" t="s">
        <v>716</v>
      </c>
      <c r="B172" s="12"/>
      <c r="C172" s="9" t="s">
        <v>697</v>
      </c>
      <c r="D172" s="10" t="n">
        <v>196452</v>
      </c>
      <c r="E172" s="12" t="s">
        <v>809</v>
      </c>
    </row>
    <row r="173" customFormat="false" ht="13.8" hidden="false" customHeight="false" outlineLevel="0" collapsed="false">
      <c r="A173" s="11"/>
      <c r="B173" s="12"/>
      <c r="C173" s="9" t="s">
        <v>609</v>
      </c>
      <c r="D173" s="10" t="n">
        <v>2964.61</v>
      </c>
      <c r="E173" s="12" t="s">
        <v>810</v>
      </c>
    </row>
    <row r="174" customFormat="false" ht="13.8" hidden="false" customHeight="false" outlineLevel="0" collapsed="false">
      <c r="A174" s="11"/>
      <c r="B174" s="12"/>
      <c r="C174" s="9" t="s">
        <v>609</v>
      </c>
      <c r="D174" s="10" t="n">
        <v>3609.59</v>
      </c>
      <c r="E174" s="12" t="s">
        <v>811</v>
      </c>
    </row>
    <row r="175" customFormat="false" ht="13.8" hidden="false" customHeight="false" outlineLevel="0" collapsed="false">
      <c r="A175" s="11"/>
      <c r="B175" s="12"/>
      <c r="C175" s="9" t="s">
        <v>609</v>
      </c>
      <c r="D175" s="10" t="n">
        <v>2845.81</v>
      </c>
      <c r="E175" s="12" t="s">
        <v>812</v>
      </c>
    </row>
    <row r="176" customFormat="false" ht="13.8" hidden="false" customHeight="false" outlineLevel="0" collapsed="false">
      <c r="A176" s="11"/>
      <c r="B176" s="12"/>
      <c r="C176" s="9" t="s">
        <v>609</v>
      </c>
      <c r="D176" s="10" t="n">
        <v>5491.23</v>
      </c>
      <c r="E176" s="12" t="s">
        <v>813</v>
      </c>
    </row>
    <row r="177" customFormat="false" ht="13.8" hidden="false" customHeight="false" outlineLevel="0" collapsed="false">
      <c r="A177" s="11"/>
      <c r="B177" s="12"/>
      <c r="C177" s="9" t="s">
        <v>609</v>
      </c>
      <c r="D177" s="10" t="n">
        <v>2690.65</v>
      </c>
      <c r="E177" s="12" t="s">
        <v>810</v>
      </c>
    </row>
    <row r="178" customFormat="false" ht="13.8" hidden="false" customHeight="false" outlineLevel="0" collapsed="false">
      <c r="A178" s="11"/>
      <c r="B178" s="12"/>
      <c r="C178" s="9" t="s">
        <v>609</v>
      </c>
      <c r="D178" s="10" t="n">
        <v>2819.55</v>
      </c>
      <c r="E178" s="12" t="s">
        <v>810</v>
      </c>
    </row>
    <row r="179" customFormat="false" ht="13.8" hidden="false" customHeight="false" outlineLevel="0" collapsed="false">
      <c r="A179" s="11"/>
      <c r="B179" s="12"/>
      <c r="C179" s="9" t="s">
        <v>609</v>
      </c>
      <c r="D179" s="10" t="n">
        <v>6312.49</v>
      </c>
      <c r="E179" s="12" t="s">
        <v>814</v>
      </c>
    </row>
    <row r="180" customFormat="false" ht="13.8" hidden="false" customHeight="false" outlineLevel="0" collapsed="false">
      <c r="A180" s="11"/>
      <c r="B180" s="12"/>
      <c r="C180" s="9" t="s">
        <v>609</v>
      </c>
      <c r="D180" s="10" t="n">
        <v>3691.92</v>
      </c>
      <c r="E180" s="12" t="s">
        <v>815</v>
      </c>
    </row>
    <row r="181" customFormat="false" ht="13.8" hidden="false" customHeight="false" outlineLevel="0" collapsed="false">
      <c r="A181" s="11"/>
      <c r="B181" s="12"/>
      <c r="C181" s="9" t="s">
        <v>609</v>
      </c>
      <c r="D181" s="10" t="n">
        <v>1747.7</v>
      </c>
      <c r="E181" s="12" t="s">
        <v>810</v>
      </c>
    </row>
    <row r="182" customFormat="false" ht="13.8" hidden="false" customHeight="false" outlineLevel="0" collapsed="false">
      <c r="A182" s="11"/>
      <c r="B182" s="12"/>
      <c r="C182" s="9" t="s">
        <v>609</v>
      </c>
      <c r="D182" s="10" t="n">
        <v>3396.39</v>
      </c>
      <c r="E182" s="12" t="s">
        <v>816</v>
      </c>
    </row>
    <row r="183" customFormat="false" ht="13.8" hidden="false" customHeight="false" outlineLevel="0" collapsed="false">
      <c r="A183" s="11"/>
      <c r="B183" s="12"/>
      <c r="C183" s="9" t="s">
        <v>609</v>
      </c>
      <c r="D183" s="10" t="n">
        <v>4284.55</v>
      </c>
      <c r="E183" s="12" t="s">
        <v>817</v>
      </c>
    </row>
    <row r="184" customFormat="false" ht="13.8" hidden="false" customHeight="false" outlineLevel="0" collapsed="false">
      <c r="A184" s="11"/>
      <c r="B184" s="12"/>
      <c r="C184" s="9" t="s">
        <v>609</v>
      </c>
      <c r="D184" s="10" t="n">
        <v>2595.57</v>
      </c>
      <c r="E184" s="12" t="s">
        <v>818</v>
      </c>
    </row>
    <row r="185" customFormat="false" ht="13.8" hidden="false" customHeight="false" outlineLevel="0" collapsed="false">
      <c r="A185" s="11"/>
      <c r="B185" s="12"/>
      <c r="C185" s="9" t="s">
        <v>609</v>
      </c>
      <c r="D185" s="10" t="n">
        <v>4205.06</v>
      </c>
      <c r="E185" s="12" t="s">
        <v>819</v>
      </c>
    </row>
    <row r="186" customFormat="false" ht="13.8" hidden="false" customHeight="false" outlineLevel="0" collapsed="false">
      <c r="A186" s="11"/>
      <c r="B186" s="12"/>
      <c r="C186" s="9" t="s">
        <v>609</v>
      </c>
      <c r="D186" s="10" t="n">
        <v>1671.24</v>
      </c>
      <c r="E186" s="12" t="s">
        <v>810</v>
      </c>
    </row>
    <row r="187" customFormat="false" ht="13.8" hidden="false" customHeight="false" outlineLevel="0" collapsed="false">
      <c r="A187" s="11"/>
      <c r="B187" s="12"/>
      <c r="C187" s="9" t="s">
        <v>609</v>
      </c>
      <c r="D187" s="10" t="n">
        <v>15500</v>
      </c>
      <c r="E187" s="12" t="s">
        <v>810</v>
      </c>
    </row>
    <row r="188" customFormat="false" ht="13.8" hidden="false" customHeight="false" outlineLevel="0" collapsed="false">
      <c r="A188" s="11"/>
      <c r="B188" s="12"/>
      <c r="C188" s="9" t="s">
        <v>609</v>
      </c>
      <c r="D188" s="10" t="n">
        <v>3100</v>
      </c>
      <c r="E188" s="12" t="s">
        <v>810</v>
      </c>
    </row>
    <row r="189" customFormat="false" ht="13.8" hidden="false" customHeight="false" outlineLevel="0" collapsed="false">
      <c r="A189" s="11"/>
      <c r="B189" s="12"/>
      <c r="C189" s="9" t="s">
        <v>98</v>
      </c>
      <c r="D189" s="10" t="n">
        <v>190660.22</v>
      </c>
      <c r="E189" s="12" t="s">
        <v>820</v>
      </c>
    </row>
    <row r="190" customFormat="false" ht="13.8" hidden="false" customHeight="false" outlineLevel="0" collapsed="false">
      <c r="A190" s="11"/>
      <c r="B190" s="12"/>
      <c r="C190" s="9" t="s">
        <v>98</v>
      </c>
      <c r="D190" s="10" t="n">
        <v>245402.25</v>
      </c>
      <c r="E190" s="12" t="s">
        <v>821</v>
      </c>
    </row>
    <row r="191" customFormat="false" ht="13.8" hidden="false" customHeight="false" outlineLevel="0" collapsed="false">
      <c r="A191" s="11"/>
      <c r="B191" s="12"/>
      <c r="C191" s="9" t="s">
        <v>161</v>
      </c>
      <c r="D191" s="10" t="n">
        <v>27700</v>
      </c>
      <c r="E191" s="12" t="s">
        <v>822</v>
      </c>
    </row>
    <row r="192" customFormat="false" ht="13.8" hidden="false" customHeight="false" outlineLevel="0" collapsed="false">
      <c r="A192" s="11"/>
      <c r="B192" s="12"/>
      <c r="C192" s="9" t="s">
        <v>161</v>
      </c>
      <c r="D192" s="10" t="n">
        <v>240927.26</v>
      </c>
      <c r="E192" s="12" t="s">
        <v>823</v>
      </c>
    </row>
    <row r="193" customFormat="false" ht="13.8" hidden="false" customHeight="false" outlineLevel="0" collapsed="false">
      <c r="A193" s="11"/>
      <c r="B193" s="12"/>
      <c r="C193" s="9" t="s">
        <v>161</v>
      </c>
      <c r="D193" s="10" t="n">
        <v>15902</v>
      </c>
      <c r="E193" s="12" t="s">
        <v>824</v>
      </c>
    </row>
    <row r="194" customFormat="false" ht="13.8" hidden="false" customHeight="false" outlineLevel="0" collapsed="false">
      <c r="A194" s="11"/>
      <c r="B194" s="12"/>
      <c r="C194" s="9" t="s">
        <v>107</v>
      </c>
      <c r="D194" s="10" t="n">
        <v>456686.56</v>
      </c>
      <c r="E194" s="12" t="s">
        <v>825</v>
      </c>
    </row>
    <row r="195" customFormat="false" ht="13.8" hidden="false" customHeight="false" outlineLevel="0" collapsed="false">
      <c r="A195" s="11"/>
      <c r="B195" s="12"/>
      <c r="C195" s="9" t="s">
        <v>216</v>
      </c>
      <c r="D195" s="10" t="n">
        <v>4855.52</v>
      </c>
      <c r="E195" s="12" t="s">
        <v>826</v>
      </c>
    </row>
    <row r="196" customFormat="false" ht="13.8" hidden="false" customHeight="false" outlineLevel="0" collapsed="false">
      <c r="A196" s="11"/>
      <c r="B196" s="12"/>
      <c r="C196" s="9" t="s">
        <v>68</v>
      </c>
      <c r="D196" s="10" t="n">
        <v>-200565.74</v>
      </c>
      <c r="E196" s="12" t="s">
        <v>827</v>
      </c>
    </row>
    <row r="197" customFormat="false" ht="13.8" hidden="false" customHeight="false" outlineLevel="0" collapsed="false">
      <c r="A197" s="11"/>
      <c r="B197" s="12"/>
      <c r="C197" s="9"/>
      <c r="D197" s="10"/>
      <c r="E197" s="12"/>
    </row>
    <row r="198" customFormat="false" ht="15" hidden="false" customHeight="false" outlineLevel="0" collapsed="false">
      <c r="A198" s="28" t="s">
        <v>128</v>
      </c>
      <c r="B198" s="4"/>
      <c r="C198" s="13"/>
      <c r="D198" s="14" t="n">
        <f aca="false">SUM(D172:D196)</f>
        <v>1244946.43</v>
      </c>
      <c r="E198" s="12"/>
    </row>
    <row r="199" customFormat="false" ht="15" hidden="false" customHeight="false" outlineLevel="0" collapsed="false">
      <c r="A199" s="60" t="s">
        <v>124</v>
      </c>
      <c r="B199" s="12"/>
      <c r="C199" s="9" t="s">
        <v>161</v>
      </c>
      <c r="D199" s="10" t="n">
        <v>17515.61</v>
      </c>
      <c r="E199" s="12" t="s">
        <v>828</v>
      </c>
    </row>
    <row r="200" customFormat="false" ht="13.8" hidden="false" customHeight="false" outlineLevel="0" collapsed="false">
      <c r="A200" s="60"/>
      <c r="B200" s="12"/>
      <c r="C200" s="9" t="s">
        <v>216</v>
      </c>
      <c r="D200" s="10" t="n">
        <v>10966</v>
      </c>
      <c r="E200" s="12" t="s">
        <v>829</v>
      </c>
    </row>
    <row r="201" customFormat="false" ht="13.8" hidden="false" customHeight="false" outlineLevel="0" collapsed="false">
      <c r="A201" s="60"/>
      <c r="B201" s="12"/>
      <c r="C201" s="9"/>
      <c r="D201" s="10"/>
      <c r="E201" s="12"/>
    </row>
    <row r="202" customFormat="false" ht="15" hidden="false" customHeight="false" outlineLevel="0" collapsed="false">
      <c r="A202" s="28" t="s">
        <v>126</v>
      </c>
      <c r="B202" s="4"/>
      <c r="C202" s="13"/>
      <c r="D202" s="14" t="n">
        <f aca="false">SUM(D199:D201)</f>
        <v>28481.61</v>
      </c>
      <c r="E202" s="4"/>
    </row>
    <row r="203" customFormat="false" ht="13.8" hidden="false" customHeight="false" outlineLevel="0" collapsed="false">
      <c r="A203" s="31" t="s">
        <v>129</v>
      </c>
      <c r="B203" s="12"/>
      <c r="C203" s="9" t="s">
        <v>12</v>
      </c>
      <c r="D203" s="10" t="n">
        <v>8237</v>
      </c>
      <c r="E203" s="12" t="s">
        <v>830</v>
      </c>
    </row>
    <row r="204" customFormat="false" ht="15" hidden="false" customHeight="false" outlineLevel="0" collapsed="false">
      <c r="A204" s="31"/>
      <c r="B204" s="12"/>
      <c r="C204" s="9"/>
      <c r="D204" s="10"/>
      <c r="E204" s="12"/>
    </row>
    <row r="205" customFormat="false" ht="15" hidden="false" customHeight="false" outlineLevel="0" collapsed="false">
      <c r="A205" s="32" t="s">
        <v>131</v>
      </c>
      <c r="B205" s="12"/>
      <c r="C205" s="9"/>
      <c r="D205" s="14" t="n">
        <f aca="false">SUM(D203:D204)</f>
        <v>8237</v>
      </c>
      <c r="E205" s="12"/>
    </row>
    <row r="206" customFormat="false" ht="13.8" hidden="false" customHeight="false" outlineLevel="0" collapsed="false">
      <c r="A206" s="31" t="n">
        <v>65.01</v>
      </c>
      <c r="B206" s="12"/>
      <c r="C206" s="9" t="s">
        <v>319</v>
      </c>
      <c r="D206" s="10" t="n">
        <v>20689328.24</v>
      </c>
      <c r="E206" s="12" t="s">
        <v>240</v>
      </c>
    </row>
    <row r="207" customFormat="false" ht="13.8" hidden="false" customHeight="false" outlineLevel="0" collapsed="false">
      <c r="A207" s="31"/>
      <c r="B207" s="12"/>
      <c r="C207" s="9"/>
      <c r="D207" s="10"/>
      <c r="E207" s="12"/>
    </row>
    <row r="208" customFormat="false" ht="15" hidden="false" customHeight="false" outlineLevel="0" collapsed="false">
      <c r="A208" s="32" t="s">
        <v>133</v>
      </c>
      <c r="B208" s="12"/>
      <c r="C208" s="9"/>
      <c r="D208" s="14" t="n">
        <f aca="false">SUM(D206:D207)</f>
        <v>20689328.24</v>
      </c>
      <c r="E208" s="12"/>
    </row>
    <row r="209" customFormat="false" ht="13.8" hidden="false" customHeight="false" outlineLevel="0" collapsed="false">
      <c r="A209" s="31" t="s">
        <v>134</v>
      </c>
      <c r="B209" s="12"/>
      <c r="C209" s="9" t="s">
        <v>319</v>
      </c>
      <c r="D209" s="10" t="n">
        <v>9573.2</v>
      </c>
      <c r="E209" s="12" t="s">
        <v>831</v>
      </c>
    </row>
    <row r="210" customFormat="false" ht="13.8" hidden="false" customHeight="false" outlineLevel="0" collapsed="false">
      <c r="A210" s="31"/>
      <c r="B210" s="12"/>
      <c r="C210" s="9" t="s">
        <v>319</v>
      </c>
      <c r="D210" s="74" t="n">
        <v>6247996.36</v>
      </c>
      <c r="E210" s="12" t="s">
        <v>240</v>
      </c>
    </row>
    <row r="211" customFormat="false" ht="15" hidden="false" customHeight="false" outlineLevel="0" collapsed="false">
      <c r="A211" s="32" t="s">
        <v>135</v>
      </c>
      <c r="B211" s="4"/>
      <c r="C211" s="13"/>
      <c r="D211" s="14" t="n">
        <f aca="false">SUM(D209:D210)</f>
        <v>6257569.56</v>
      </c>
      <c r="E211" s="27"/>
    </row>
    <row r="212" customFormat="false" ht="13.8" hidden="false" customHeight="false" outlineLevel="0" collapsed="false">
      <c r="A212" s="31" t="s">
        <v>832</v>
      </c>
      <c r="B212" s="4"/>
      <c r="C212" s="13" t="s">
        <v>697</v>
      </c>
      <c r="D212" s="14" t="n">
        <v>4811.17</v>
      </c>
      <c r="E212" s="27" t="s">
        <v>833</v>
      </c>
    </row>
    <row r="213" customFormat="false" ht="13.8" hidden="false" customHeight="false" outlineLevel="0" collapsed="false">
      <c r="A213" s="32"/>
      <c r="B213" s="4"/>
      <c r="C213" s="13"/>
      <c r="D213" s="14"/>
      <c r="E213" s="27"/>
    </row>
    <row r="214" customFormat="false" ht="13.8" hidden="false" customHeight="false" outlineLevel="0" collapsed="false">
      <c r="A214" s="32"/>
      <c r="B214" s="4"/>
      <c r="C214" s="13"/>
      <c r="D214" s="14"/>
      <c r="E214" s="27"/>
    </row>
    <row r="215" customFormat="false" ht="13.8" hidden="false" customHeight="false" outlineLevel="0" collapsed="false">
      <c r="A215" s="32" t="s">
        <v>602</v>
      </c>
      <c r="B215" s="4"/>
      <c r="C215" s="13"/>
      <c r="D215" s="14" t="n">
        <f aca="false">SUM(D212:D214)</f>
        <v>4811.17</v>
      </c>
      <c r="E215" s="27"/>
    </row>
    <row r="216" customFormat="false" ht="13.8" hidden="false" customHeight="false" outlineLevel="0" collapsed="false">
      <c r="A216" s="31" t="s">
        <v>304</v>
      </c>
      <c r="B216" s="4"/>
      <c r="C216" s="9"/>
      <c r="D216" s="10"/>
      <c r="E216" s="12"/>
    </row>
    <row r="217" customFormat="false" ht="13.8" hidden="false" customHeight="false" outlineLevel="0" collapsed="false">
      <c r="A217" s="31"/>
      <c r="B217" s="4"/>
      <c r="C217" s="9"/>
      <c r="D217" s="10"/>
      <c r="E217" s="12"/>
    </row>
    <row r="218" customFormat="false" ht="15" hidden="false" customHeight="false" outlineLevel="0" collapsed="false">
      <c r="A218" s="32" t="s">
        <v>305</v>
      </c>
      <c r="B218" s="4"/>
      <c r="C218" s="13"/>
      <c r="D218" s="14" t="n">
        <f aca="false">SUM(D216:D217)</f>
        <v>0</v>
      </c>
      <c r="E218" s="4"/>
    </row>
    <row r="219" customFormat="false" ht="15" hidden="false" customHeight="false" outlineLevel="0" collapsed="false">
      <c r="D219" s="1" t="n">
        <f aca="false">D13+D16+ D19+D23+D26+D30+D33+ D46+D64+D87+ D94+D115+D124+D127+D131+D135+D149+D152+D155+D158+D171+D198+D202+D205+D208+D211+D215+D218</f>
        <v>28446978.17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L49" activeCellId="0" sqref="L49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5" hidden="false" customHeight="false" outlineLevel="0" collapsed="false">
      <c r="A2" s="7" t="s">
        <v>10</v>
      </c>
      <c r="B2" s="8" t="s">
        <v>723</v>
      </c>
      <c r="C2" s="9" t="s">
        <v>12</v>
      </c>
      <c r="D2" s="10" t="n">
        <v>24017</v>
      </c>
      <c r="E2" s="11" t="s">
        <v>834</v>
      </c>
    </row>
    <row r="3" customFormat="false" ht="13.8" hidden="false" customHeight="false" outlineLevel="0" collapsed="false">
      <c r="A3" s="7"/>
      <c r="B3" s="8"/>
      <c r="C3" s="9" t="s">
        <v>12</v>
      </c>
      <c r="D3" s="10" t="n">
        <v>63377</v>
      </c>
      <c r="E3" s="11" t="s">
        <v>835</v>
      </c>
    </row>
    <row r="4" customFormat="false" ht="13.8" hidden="false" customHeight="false" outlineLevel="0" collapsed="false">
      <c r="A4" s="7"/>
      <c r="B4" s="8"/>
      <c r="C4" s="9" t="s">
        <v>12</v>
      </c>
      <c r="D4" s="10" t="n">
        <v>249067</v>
      </c>
      <c r="E4" s="11" t="s">
        <v>836</v>
      </c>
    </row>
    <row r="5" customFormat="false" ht="13.8" hidden="false" customHeight="false" outlineLevel="0" collapsed="false">
      <c r="A5" s="7"/>
      <c r="B5" s="8"/>
      <c r="C5" s="9" t="s">
        <v>12</v>
      </c>
      <c r="D5" s="10" t="n">
        <v>98029</v>
      </c>
      <c r="E5" s="11" t="s">
        <v>837</v>
      </c>
    </row>
    <row r="6" customFormat="false" ht="13.8" hidden="false" customHeight="false" outlineLevel="0" collapsed="false">
      <c r="A6" s="7"/>
      <c r="B6" s="8"/>
      <c r="C6" s="9" t="s">
        <v>12</v>
      </c>
      <c r="D6" s="10" t="n">
        <v>2455</v>
      </c>
      <c r="E6" s="11" t="s">
        <v>378</v>
      </c>
    </row>
    <row r="7" customFormat="false" ht="13.8" hidden="false" customHeight="false" outlineLevel="0" collapsed="false">
      <c r="A7" s="7"/>
      <c r="B7" s="8"/>
      <c r="C7" s="9" t="s">
        <v>12</v>
      </c>
      <c r="D7" s="10" t="n">
        <f aca="false">164551-48409-37580-846-9552</f>
        <v>68164</v>
      </c>
      <c r="E7" s="11" t="s">
        <v>140</v>
      </c>
    </row>
    <row r="8" customFormat="false" ht="13.8" hidden="false" customHeight="false" outlineLevel="0" collapsed="false">
      <c r="A8" s="7"/>
      <c r="B8" s="8"/>
      <c r="C8" s="9" t="s">
        <v>12</v>
      </c>
      <c r="D8" s="10" t="n">
        <v>38920</v>
      </c>
      <c r="E8" s="11" t="s">
        <v>140</v>
      </c>
    </row>
    <row r="9" customFormat="false" ht="13.8" hidden="false" customHeight="false" outlineLevel="0" collapsed="false">
      <c r="A9" s="7"/>
      <c r="B9" s="8"/>
      <c r="C9" s="9" t="s">
        <v>12</v>
      </c>
      <c r="D9" s="10" t="n">
        <v>112634</v>
      </c>
      <c r="E9" s="11" t="s">
        <v>140</v>
      </c>
    </row>
    <row r="10" customFormat="false" ht="13.8" hidden="false" customHeight="false" outlineLevel="0" collapsed="false">
      <c r="A10" s="7"/>
      <c r="B10" s="8"/>
      <c r="C10" s="9" t="s">
        <v>12</v>
      </c>
      <c r="D10" s="10" t="n">
        <v>234718</v>
      </c>
      <c r="E10" s="11" t="s">
        <v>140</v>
      </c>
    </row>
    <row r="11" customFormat="false" ht="15" hidden="false" customHeight="false" outlineLevel="0" collapsed="false">
      <c r="A11" s="7"/>
      <c r="B11" s="8"/>
      <c r="C11" s="9" t="s">
        <v>141</v>
      </c>
      <c r="D11" s="10" t="n">
        <v>15</v>
      </c>
      <c r="E11" s="11" t="s">
        <v>838</v>
      </c>
    </row>
    <row r="12" customFormat="false" ht="13.8" hidden="false" customHeight="false" outlineLevel="0" collapsed="false">
      <c r="A12" s="7"/>
      <c r="B12" s="8"/>
      <c r="C12" s="9" t="s">
        <v>221</v>
      </c>
      <c r="D12" s="10" t="n">
        <v>2731</v>
      </c>
      <c r="E12" s="11" t="s">
        <v>839</v>
      </c>
    </row>
    <row r="13" customFormat="false" ht="13.8" hidden="false" customHeight="false" outlineLevel="0" collapsed="false">
      <c r="A13" s="7"/>
      <c r="B13" s="8"/>
      <c r="C13" s="9" t="s">
        <v>221</v>
      </c>
      <c r="D13" s="10" t="n">
        <v>750</v>
      </c>
      <c r="E13" s="11" t="s">
        <v>840</v>
      </c>
    </row>
    <row r="14" customFormat="false" ht="13.8" hidden="false" customHeight="false" outlineLevel="0" collapsed="false">
      <c r="A14" s="7"/>
      <c r="B14" s="8"/>
      <c r="C14" s="9" t="s">
        <v>221</v>
      </c>
      <c r="D14" s="10" t="n">
        <v>60</v>
      </c>
      <c r="E14" s="11" t="s">
        <v>841</v>
      </c>
    </row>
    <row r="15" customFormat="false" ht="13.8" hidden="false" customHeight="false" outlineLevel="0" collapsed="false">
      <c r="A15" s="7"/>
      <c r="B15" s="8"/>
      <c r="C15" s="9" t="s">
        <v>221</v>
      </c>
      <c r="D15" s="10" t="n">
        <v>250</v>
      </c>
      <c r="E15" s="11" t="s">
        <v>842</v>
      </c>
    </row>
    <row r="16" customFormat="false" ht="13.8" hidden="false" customHeight="false" outlineLevel="0" collapsed="false">
      <c r="A16" s="7"/>
      <c r="B16" s="8"/>
      <c r="C16" s="9" t="s">
        <v>221</v>
      </c>
      <c r="D16" s="10" t="n">
        <v>1450</v>
      </c>
      <c r="E16" s="11" t="s">
        <v>843</v>
      </c>
    </row>
    <row r="17" customFormat="false" ht="13.8" hidden="false" customHeight="false" outlineLevel="0" collapsed="false">
      <c r="A17" s="7"/>
      <c r="B17" s="8"/>
      <c r="C17" s="9" t="s">
        <v>221</v>
      </c>
      <c r="D17" s="10" t="n">
        <v>1700</v>
      </c>
      <c r="E17" s="11" t="s">
        <v>844</v>
      </c>
    </row>
    <row r="18" customFormat="false" ht="13.8" hidden="false" customHeight="false" outlineLevel="0" collapsed="false">
      <c r="A18" s="7"/>
      <c r="B18" s="8"/>
      <c r="C18" s="9"/>
      <c r="D18" s="10"/>
      <c r="E18" s="11"/>
      <c r="F18" s="0" t="s">
        <v>845</v>
      </c>
    </row>
    <row r="19" customFormat="false" ht="13.8" hidden="false" customHeight="false" outlineLevel="0" collapsed="false">
      <c r="A19" s="7"/>
      <c r="B19" s="8"/>
      <c r="C19" s="9"/>
      <c r="D19" s="10"/>
      <c r="E19" s="11"/>
    </row>
    <row r="20" customFormat="false" ht="13.8" hidden="false" customHeight="false" outlineLevel="0" collapsed="false">
      <c r="A20" s="7"/>
      <c r="B20" s="8"/>
      <c r="C20" s="9"/>
      <c r="D20" s="10"/>
      <c r="E20" s="11"/>
    </row>
    <row r="21" customFormat="false" ht="13.8" hidden="false" customHeight="false" outlineLevel="0" collapsed="false">
      <c r="A21" s="7"/>
      <c r="B21" s="8"/>
      <c r="C21" s="9"/>
      <c r="D21" s="10"/>
      <c r="E21" s="11"/>
    </row>
    <row r="22" customFormat="false" ht="15" hidden="false" customHeight="false" outlineLevel="0" collapsed="false">
      <c r="A22" s="7"/>
      <c r="B22" s="8"/>
      <c r="C22" s="9"/>
      <c r="D22" s="10"/>
      <c r="E22" s="11"/>
    </row>
    <row r="23" customFormat="false" ht="15" hidden="false" customHeight="false" outlineLevel="0" collapsed="false">
      <c r="A23" s="7"/>
      <c r="B23" s="8"/>
      <c r="C23" s="9"/>
      <c r="D23" s="10"/>
      <c r="E23" s="11"/>
    </row>
    <row r="24" customFormat="false" ht="15" hidden="false" customHeight="false" outlineLevel="0" collapsed="false">
      <c r="A24" s="4" t="s">
        <v>20</v>
      </c>
      <c r="B24" s="4"/>
      <c r="C24" s="13"/>
      <c r="D24" s="14" t="n">
        <f aca="false">SUM(D2:D23)</f>
        <v>898337</v>
      </c>
      <c r="E24" s="15"/>
    </row>
    <row r="25" customFormat="false" ht="13.8" hidden="false" customHeight="false" outlineLevel="0" collapsed="false">
      <c r="A25" s="12" t="s">
        <v>21</v>
      </c>
      <c r="B25" s="12"/>
      <c r="C25" s="9" t="s">
        <v>12</v>
      </c>
      <c r="D25" s="10" t="n">
        <v>48409</v>
      </c>
      <c r="E25" s="12" t="s">
        <v>846</v>
      </c>
    </row>
    <row r="26" customFormat="false" ht="15" hidden="false" customHeight="false" outlineLevel="0" collapsed="false">
      <c r="A26" s="4" t="s">
        <v>23</v>
      </c>
      <c r="B26" s="4"/>
      <c r="C26" s="13"/>
      <c r="D26" s="14" t="n">
        <f aca="false">D25</f>
        <v>48409</v>
      </c>
      <c r="E26" s="4"/>
    </row>
    <row r="27" customFormat="false" ht="13.8" hidden="false" customHeight="false" outlineLevel="0" collapsed="false">
      <c r="A27" s="12" t="s">
        <v>24</v>
      </c>
      <c r="B27" s="12"/>
      <c r="C27" s="9" t="s">
        <v>12</v>
      </c>
      <c r="D27" s="10" t="n">
        <v>1093</v>
      </c>
      <c r="E27" s="12" t="s">
        <v>847</v>
      </c>
    </row>
    <row r="28" customFormat="false" ht="13.8" hidden="false" customHeight="false" outlineLevel="0" collapsed="false">
      <c r="A28" s="12"/>
      <c r="B28" s="12"/>
      <c r="C28" s="9" t="s">
        <v>12</v>
      </c>
      <c r="D28" s="10" t="n">
        <v>4216</v>
      </c>
      <c r="E28" s="12" t="s">
        <v>26</v>
      </c>
    </row>
    <row r="29" customFormat="false" ht="13.8" hidden="false" customHeight="false" outlineLevel="0" collapsed="false">
      <c r="A29" s="12"/>
      <c r="B29" s="12"/>
      <c r="C29" s="9" t="s">
        <v>12</v>
      </c>
      <c r="D29" s="10" t="n">
        <v>1690</v>
      </c>
      <c r="E29" s="12" t="s">
        <v>848</v>
      </c>
    </row>
    <row r="30" customFormat="false" ht="13.8" hidden="false" customHeight="false" outlineLevel="0" collapsed="false">
      <c r="A30" s="12"/>
      <c r="B30" s="12"/>
      <c r="C30" s="9" t="s">
        <v>141</v>
      </c>
      <c r="D30" s="10" t="n">
        <v>10840</v>
      </c>
      <c r="E30" s="12" t="s">
        <v>849</v>
      </c>
    </row>
    <row r="31" customFormat="false" ht="13.8" hidden="false" customHeight="false" outlineLevel="0" collapsed="false">
      <c r="A31" s="12"/>
      <c r="B31" s="12"/>
      <c r="C31" s="9" t="s">
        <v>221</v>
      </c>
      <c r="D31" s="10" t="n">
        <v>490</v>
      </c>
      <c r="E31" s="12" t="s">
        <v>378</v>
      </c>
    </row>
    <row r="32" customFormat="false" ht="13.8" hidden="false" customHeight="false" outlineLevel="0" collapsed="false">
      <c r="A32" s="12"/>
      <c r="B32" s="12"/>
      <c r="C32" s="9"/>
      <c r="D32" s="10"/>
      <c r="E32" s="12"/>
    </row>
    <row r="33" customFormat="false" ht="13.8" hidden="false" customHeight="false" outlineLevel="0" collapsed="false">
      <c r="A33" s="12"/>
      <c r="B33" s="12"/>
      <c r="C33" s="9"/>
      <c r="D33" s="10"/>
      <c r="E33" s="12"/>
    </row>
    <row r="34" customFormat="false" ht="15" hidden="false" customHeight="false" outlineLevel="0" collapsed="false">
      <c r="A34" s="12"/>
      <c r="B34" s="12"/>
      <c r="C34" s="9"/>
      <c r="D34" s="10"/>
      <c r="E34" s="12"/>
    </row>
    <row r="35" customFormat="false" ht="15" hidden="false" customHeight="false" outlineLevel="0" collapsed="false">
      <c r="A35" s="4" t="s">
        <v>30</v>
      </c>
      <c r="B35" s="4"/>
      <c r="C35" s="13"/>
      <c r="D35" s="14" t="n">
        <f aca="false">SUM(D27:D34)</f>
        <v>18329</v>
      </c>
      <c r="E35" s="17"/>
    </row>
    <row r="36" customFormat="false" ht="15" hidden="false" customHeight="false" outlineLevel="0" collapsed="false">
      <c r="A36" s="12" t="s">
        <v>31</v>
      </c>
      <c r="B36" s="4"/>
      <c r="C36" s="52" t="s">
        <v>697</v>
      </c>
      <c r="D36" s="54" t="n">
        <v>345</v>
      </c>
      <c r="E36" s="12" t="s">
        <v>451</v>
      </c>
    </row>
    <row r="37" customFormat="false" ht="15" hidden="false" customHeight="false" outlineLevel="0" collapsed="false">
      <c r="A37" s="12"/>
      <c r="B37" s="4"/>
      <c r="C37" s="52" t="s">
        <v>285</v>
      </c>
      <c r="D37" s="54" t="n">
        <v>270</v>
      </c>
      <c r="E37" s="12" t="s">
        <v>451</v>
      </c>
    </row>
    <row r="38" customFormat="false" ht="15" hidden="false" customHeight="false" outlineLevel="0" collapsed="false">
      <c r="A38" s="12"/>
      <c r="B38" s="4"/>
      <c r="C38" s="52" t="s">
        <v>161</v>
      </c>
      <c r="D38" s="54" t="n">
        <v>270</v>
      </c>
      <c r="E38" s="12" t="s">
        <v>451</v>
      </c>
    </row>
    <row r="39" customFormat="false" ht="15" hidden="false" customHeight="false" outlineLevel="0" collapsed="false">
      <c r="A39" s="12"/>
      <c r="B39" s="4"/>
      <c r="C39" s="52" t="s">
        <v>221</v>
      </c>
      <c r="D39" s="54" t="n">
        <v>250</v>
      </c>
      <c r="E39" s="12" t="s">
        <v>451</v>
      </c>
    </row>
    <row r="40" customFormat="false" ht="13.8" hidden="false" customHeight="false" outlineLevel="0" collapsed="false">
      <c r="A40" s="12"/>
      <c r="B40" s="4"/>
      <c r="C40" s="52"/>
      <c r="D40" s="54"/>
      <c r="E40" s="12"/>
    </row>
    <row r="41" customFormat="false" ht="13.8" hidden="false" customHeight="false" outlineLevel="0" collapsed="false">
      <c r="A41" s="17"/>
      <c r="B41" s="12"/>
      <c r="C41" s="9"/>
      <c r="D41" s="10"/>
      <c r="E41" s="12"/>
    </row>
    <row r="42" customFormat="false" ht="13.8" hidden="false" customHeight="false" outlineLevel="0" collapsed="false">
      <c r="A42" s="12"/>
      <c r="B42" s="12"/>
      <c r="C42" s="9"/>
      <c r="D42" s="10"/>
      <c r="E42" s="12"/>
    </row>
    <row r="43" customFormat="false" ht="13.8" hidden="false" customHeight="false" outlineLevel="0" collapsed="false">
      <c r="A43" s="12"/>
      <c r="B43" s="12"/>
      <c r="C43" s="9"/>
      <c r="D43" s="10"/>
      <c r="E43" s="12"/>
    </row>
    <row r="44" customFormat="false" ht="15" hidden="false" customHeight="false" outlineLevel="0" collapsed="false">
      <c r="A44" s="12"/>
      <c r="B44" s="12"/>
      <c r="C44" s="9"/>
      <c r="D44" s="10"/>
      <c r="E44" s="12"/>
    </row>
    <row r="45" customFormat="false" ht="15" hidden="false" customHeight="false" outlineLevel="0" collapsed="false">
      <c r="A45" s="4" t="s">
        <v>32</v>
      </c>
      <c r="B45" s="4"/>
      <c r="C45" s="13"/>
      <c r="D45" s="14" t="n">
        <f aca="false">SUM(D36:D43)</f>
        <v>1135</v>
      </c>
      <c r="E45" s="17"/>
    </row>
    <row r="46" customFormat="false" ht="13.8" hidden="false" customHeight="false" outlineLevel="0" collapsed="false">
      <c r="A46" s="12" t="s">
        <v>33</v>
      </c>
      <c r="B46" s="12"/>
      <c r="C46" s="9" t="s">
        <v>12</v>
      </c>
      <c r="D46" s="10" t="n">
        <v>37580</v>
      </c>
      <c r="E46" s="12" t="s">
        <v>156</v>
      </c>
    </row>
    <row r="47" customFormat="false" ht="13.8" hidden="false" customHeight="false" outlineLevel="0" collapsed="false">
      <c r="A47" s="12"/>
      <c r="B47" s="12"/>
      <c r="C47" s="9"/>
      <c r="D47" s="10"/>
      <c r="E47" s="12"/>
    </row>
    <row r="48" customFormat="false" ht="15" hidden="false" customHeight="false" outlineLevel="0" collapsed="false">
      <c r="A48" s="4" t="s">
        <v>35</v>
      </c>
      <c r="B48" s="4"/>
      <c r="C48" s="13"/>
      <c r="D48" s="14" t="n">
        <f aca="false">D46</f>
        <v>37580</v>
      </c>
      <c r="E48" s="4"/>
    </row>
    <row r="49" customFormat="false" ht="13.8" hidden="false" customHeight="false" outlineLevel="0" collapsed="false">
      <c r="A49" s="4"/>
      <c r="B49" s="4"/>
      <c r="C49" s="13"/>
      <c r="D49" s="14"/>
      <c r="E49" s="4"/>
    </row>
    <row r="50" customFormat="false" ht="13.8" hidden="false" customHeight="false" outlineLevel="0" collapsed="false">
      <c r="A50" s="12" t="s">
        <v>36</v>
      </c>
      <c r="B50" s="12"/>
      <c r="C50" s="9" t="s">
        <v>12</v>
      </c>
      <c r="D50" s="18" t="n">
        <v>22580</v>
      </c>
      <c r="E50" s="11" t="s">
        <v>385</v>
      </c>
    </row>
    <row r="51" customFormat="false" ht="13.8" hidden="false" customHeight="false" outlineLevel="0" collapsed="false">
      <c r="A51" s="12"/>
      <c r="B51" s="12"/>
      <c r="C51" s="9" t="s">
        <v>12</v>
      </c>
      <c r="D51" s="18" t="n">
        <v>9552</v>
      </c>
      <c r="E51" s="11" t="s">
        <v>850</v>
      </c>
    </row>
    <row r="52" customFormat="false" ht="13.8" hidden="false" customHeight="false" outlineLevel="0" collapsed="false">
      <c r="A52" s="12"/>
      <c r="B52" s="12"/>
      <c r="C52" s="9" t="s">
        <v>235</v>
      </c>
      <c r="D52" s="18" t="n">
        <v>38</v>
      </c>
      <c r="E52" s="11" t="s">
        <v>851</v>
      </c>
    </row>
    <row r="53" customFormat="false" ht="13.8" hidden="false" customHeight="false" outlineLevel="0" collapsed="false">
      <c r="A53" s="7"/>
      <c r="B53" s="12"/>
      <c r="C53" s="9"/>
      <c r="D53" s="10"/>
      <c r="E53" s="11"/>
    </row>
    <row r="54" customFormat="false" ht="15" hidden="false" customHeight="false" outlineLevel="0" collapsed="false">
      <c r="A54" s="4" t="s">
        <v>39</v>
      </c>
      <c r="B54" s="4"/>
      <c r="C54" s="13"/>
      <c r="D54" s="14" t="n">
        <f aca="false">SUM(D50:D53)</f>
        <v>32170</v>
      </c>
      <c r="E54" s="17"/>
    </row>
    <row r="55" customFormat="false" ht="13.8" hidden="false" customHeight="false" outlineLevel="0" collapsed="false">
      <c r="A55" s="17" t="s">
        <v>40</v>
      </c>
      <c r="B55" s="17"/>
      <c r="C55" s="17" t="n">
        <v>11</v>
      </c>
      <c r="D55" s="20" t="n">
        <v>846</v>
      </c>
      <c r="E55" s="17" t="s">
        <v>159</v>
      </c>
    </row>
    <row r="56" customFormat="false" ht="15" hidden="false" customHeight="false" outlineLevel="0" collapsed="false">
      <c r="A56" s="17" t="s">
        <v>42</v>
      </c>
      <c r="B56" s="17"/>
      <c r="C56" s="17"/>
      <c r="D56" s="21" t="n">
        <f aca="false">D55</f>
        <v>846</v>
      </c>
      <c r="E56" s="17"/>
    </row>
    <row r="57" customFormat="false" ht="15" hidden="false" customHeight="false" outlineLevel="0" collapsed="false">
      <c r="D57" s="1" t="n">
        <f aca="false">D24+D26+D35+D45+D48+D54+D56</f>
        <v>1036806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81" colorId="64" zoomScale="100" zoomScaleNormal="100" zoomScalePageLayoutView="100" workbookViewId="0">
      <selection pane="topLeft" activeCell="J211" activeCellId="0" sqref="J211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322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43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508</v>
      </c>
      <c r="B8" s="2"/>
      <c r="C8" s="2"/>
      <c r="D8" s="57" t="s">
        <v>852</v>
      </c>
      <c r="E8" s="71" t="n">
        <v>2021</v>
      </c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44</v>
      </c>
      <c r="B11" s="5"/>
      <c r="C11" s="9" t="s">
        <v>609</v>
      </c>
      <c r="D11" s="22" t="n">
        <v>14673.68</v>
      </c>
      <c r="E11" s="12" t="s">
        <v>853</v>
      </c>
    </row>
    <row r="12" customFormat="false" ht="13.8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48</v>
      </c>
      <c r="B13" s="5"/>
      <c r="C13" s="5"/>
      <c r="D13" s="14" t="n">
        <f aca="false">SUM(D11:D12)</f>
        <v>14673.68</v>
      </c>
      <c r="E13" s="4"/>
    </row>
    <row r="14" customFormat="false" ht="15" hidden="false" customHeight="false" outlineLevel="0" collapsed="false">
      <c r="A14" s="72" t="s">
        <v>163</v>
      </c>
      <c r="B14" s="8"/>
      <c r="C14" s="17" t="n">
        <v>14</v>
      </c>
      <c r="D14" s="17" t="n">
        <v>10.51</v>
      </c>
      <c r="E14" s="0" t="s">
        <v>854</v>
      </c>
    </row>
    <row r="15" customFormat="false" ht="15" hidden="false" customHeight="false" outlineLevel="0" collapsed="false">
      <c r="A15" s="72"/>
      <c r="B15" s="8"/>
      <c r="C15" s="22" t="n">
        <v>16</v>
      </c>
      <c r="D15" s="10" t="n">
        <v>107.25</v>
      </c>
      <c r="E15" s="12" t="s">
        <v>855</v>
      </c>
    </row>
    <row r="16" customFormat="false" ht="13.8" hidden="false" customHeight="false" outlineLevel="0" collapsed="false">
      <c r="A16" s="72"/>
      <c r="B16" s="8"/>
      <c r="C16" s="22" t="n">
        <v>20</v>
      </c>
      <c r="D16" s="10" t="n">
        <v>572.26</v>
      </c>
      <c r="E16" s="12" t="s">
        <v>856</v>
      </c>
    </row>
    <row r="17" customFormat="false" ht="13.8" hidden="false" customHeight="false" outlineLevel="0" collapsed="false">
      <c r="A17" s="72"/>
      <c r="B17" s="8"/>
      <c r="C17" s="22" t="n">
        <v>22</v>
      </c>
      <c r="D17" s="10" t="n">
        <v>1320.9</v>
      </c>
      <c r="E17" s="12" t="s">
        <v>857</v>
      </c>
    </row>
    <row r="18" customFormat="false" ht="15" hidden="false" customHeight="false" outlineLevel="0" collapsed="false">
      <c r="A18" s="23" t="s">
        <v>167</v>
      </c>
      <c r="B18" s="8"/>
      <c r="C18" s="8"/>
      <c r="D18" s="14" t="n">
        <f aca="false">SUM(D14:D17)</f>
        <v>2010.92</v>
      </c>
      <c r="E18" s="12"/>
    </row>
    <row r="19" customFormat="false" ht="15" hidden="false" customHeight="false" outlineLevel="0" collapsed="false">
      <c r="A19" s="7" t="s">
        <v>49</v>
      </c>
      <c r="B19" s="8"/>
      <c r="C19" s="9" t="s">
        <v>141</v>
      </c>
      <c r="D19" s="10" t="n">
        <v>16658.13</v>
      </c>
      <c r="E19" s="12" t="s">
        <v>858</v>
      </c>
    </row>
    <row r="20" customFormat="false" ht="15" hidden="false" customHeight="false" outlineLevel="0" collapsed="false">
      <c r="A20" s="7"/>
      <c r="B20" s="8"/>
      <c r="C20" s="9"/>
      <c r="D20" s="10"/>
      <c r="E20" s="12" t="s">
        <v>859</v>
      </c>
    </row>
    <row r="21" customFormat="false" ht="15" hidden="false" customHeight="false" outlineLevel="0" collapsed="false">
      <c r="A21" s="23" t="s">
        <v>53</v>
      </c>
      <c r="B21" s="5"/>
      <c r="C21" s="24"/>
      <c r="D21" s="14" t="n">
        <f aca="false">SUM(D19:D20)</f>
        <v>16658.13</v>
      </c>
      <c r="E21" s="4"/>
    </row>
    <row r="22" customFormat="false" ht="15" hidden="false" customHeight="false" outlineLevel="0" collapsed="false">
      <c r="A22" s="7" t="s">
        <v>54</v>
      </c>
      <c r="B22" s="8"/>
      <c r="C22" s="9" t="s">
        <v>609</v>
      </c>
      <c r="D22" s="10" t="n">
        <v>910.06</v>
      </c>
      <c r="E22" s="12" t="s">
        <v>860</v>
      </c>
    </row>
    <row r="23" customFormat="false" ht="13.8" hidden="false" customHeight="false" outlineLevel="0" collapsed="false">
      <c r="A23" s="7"/>
      <c r="B23" s="8"/>
      <c r="C23" s="9" t="s">
        <v>221</v>
      </c>
      <c r="D23" s="10" t="n">
        <v>1349.23</v>
      </c>
      <c r="E23" s="12" t="s">
        <v>861</v>
      </c>
    </row>
    <row r="24" customFormat="false" ht="13.8" hidden="false" customHeight="false" outlineLevel="0" collapsed="false">
      <c r="A24" s="7"/>
      <c r="B24" s="8"/>
      <c r="C24" s="9" t="s">
        <v>149</v>
      </c>
      <c r="D24" s="10" t="n">
        <v>1041.05</v>
      </c>
      <c r="E24" s="12" t="s">
        <v>862</v>
      </c>
    </row>
    <row r="25" customFormat="false" ht="15" hidden="false" customHeight="false" outlineLevel="0" collapsed="false">
      <c r="A25" s="23" t="s">
        <v>57</v>
      </c>
      <c r="B25" s="5"/>
      <c r="C25" s="24"/>
      <c r="D25" s="14" t="n">
        <f aca="false">SUM(D22:D24)</f>
        <v>3300.34</v>
      </c>
      <c r="E25" s="4"/>
    </row>
    <row r="26" customFormat="false" ht="15" hidden="false" customHeight="false" outlineLevel="0" collapsed="false">
      <c r="A26" s="7" t="s">
        <v>58</v>
      </c>
      <c r="B26" s="5"/>
      <c r="C26" s="52" t="s">
        <v>141</v>
      </c>
      <c r="D26" s="54" t="n">
        <v>10606.29</v>
      </c>
      <c r="E26" s="12" t="s">
        <v>863</v>
      </c>
    </row>
    <row r="27" customFormat="false" ht="13.8" hidden="false" customHeight="false" outlineLevel="0" collapsed="false">
      <c r="A27" s="7"/>
      <c r="B27" s="5"/>
      <c r="C27" s="52" t="s">
        <v>149</v>
      </c>
      <c r="D27" s="54" t="n">
        <v>5110.9</v>
      </c>
      <c r="E27" s="12" t="s">
        <v>864</v>
      </c>
    </row>
    <row r="28" customFormat="false" ht="15" hidden="false" customHeight="false" outlineLevel="0" collapsed="false">
      <c r="A28" s="23" t="s">
        <v>60</v>
      </c>
      <c r="B28" s="4"/>
      <c r="C28" s="25"/>
      <c r="D28" s="14" t="n">
        <f aca="false">SUM(D26:D27)</f>
        <v>15717.19</v>
      </c>
      <c r="E28" s="4"/>
    </row>
    <row r="29" customFormat="false" ht="15" hidden="false" customHeight="false" outlineLevel="0" collapsed="false">
      <c r="A29" s="7" t="s">
        <v>61</v>
      </c>
      <c r="B29" s="4"/>
      <c r="C29" s="52" t="s">
        <v>396</v>
      </c>
      <c r="D29" s="54" t="n">
        <v>4749.76</v>
      </c>
      <c r="E29" s="27" t="s">
        <v>865</v>
      </c>
    </row>
    <row r="30" customFormat="false" ht="13.8" hidden="false" customHeight="false" outlineLevel="0" collapsed="false">
      <c r="A30" s="7"/>
      <c r="B30" s="4"/>
      <c r="C30" s="52"/>
      <c r="D30" s="54"/>
      <c r="E30" s="27"/>
    </row>
    <row r="31" customFormat="false" ht="15" hidden="false" customHeight="false" outlineLevel="0" collapsed="false">
      <c r="A31" s="23" t="s">
        <v>63</v>
      </c>
      <c r="B31" s="4"/>
      <c r="C31" s="25"/>
      <c r="D31" s="14" t="n">
        <f aca="false">SUM(D29:D30)</f>
        <v>4749.76</v>
      </c>
      <c r="E31" s="4"/>
    </row>
    <row r="32" customFormat="false" ht="15" hidden="false" customHeight="false" outlineLevel="0" collapsed="false">
      <c r="A32" s="72" t="s">
        <v>671</v>
      </c>
      <c r="B32" s="12"/>
      <c r="C32" s="44"/>
      <c r="D32" s="10"/>
      <c r="E32" s="12"/>
    </row>
    <row r="33" customFormat="false" ht="13.8" hidden="false" customHeight="false" outlineLevel="0" collapsed="false">
      <c r="A33" s="72"/>
      <c r="B33" s="12"/>
      <c r="C33" s="44"/>
      <c r="D33" s="10"/>
      <c r="E33" s="12"/>
    </row>
    <row r="34" customFormat="false" ht="15" hidden="false" customHeight="false" outlineLevel="0" collapsed="false">
      <c r="A34" s="23" t="s">
        <v>464</v>
      </c>
      <c r="B34" s="4"/>
      <c r="C34" s="25"/>
      <c r="D34" s="14" t="n">
        <f aca="false">SUM(D32:D33)</f>
        <v>0</v>
      </c>
      <c r="E34" s="4"/>
    </row>
    <row r="35" customFormat="false" ht="15" hidden="false" customHeight="false" outlineLevel="0" collapsed="false">
      <c r="A35" s="7" t="s">
        <v>64</v>
      </c>
      <c r="B35" s="12"/>
      <c r="C35" s="17" t="n">
        <v>8</v>
      </c>
      <c r="D35" s="17" t="n">
        <v>1344.57</v>
      </c>
      <c r="E35" s="0" t="s">
        <v>866</v>
      </c>
    </row>
    <row r="36" customFormat="false" ht="15" hidden="false" customHeight="false" outlineLevel="0" collapsed="false">
      <c r="A36" s="7"/>
      <c r="B36" s="12"/>
      <c r="C36" s="9" t="s">
        <v>609</v>
      </c>
      <c r="D36" s="26" t="n">
        <v>114.64</v>
      </c>
      <c r="E36" s="12" t="s">
        <v>867</v>
      </c>
    </row>
    <row r="37" customFormat="false" ht="15" hidden="false" customHeight="false" outlineLevel="0" collapsed="false">
      <c r="A37" s="7"/>
      <c r="B37" s="12"/>
      <c r="C37" s="9" t="s">
        <v>609</v>
      </c>
      <c r="D37" s="26" t="n">
        <v>50.4</v>
      </c>
      <c r="E37" s="12" t="s">
        <v>867</v>
      </c>
    </row>
    <row r="38" customFormat="false" ht="13.8" hidden="false" customHeight="false" outlineLevel="0" collapsed="false">
      <c r="A38" s="7"/>
      <c r="B38" s="12"/>
      <c r="C38" s="9" t="s">
        <v>609</v>
      </c>
      <c r="D38" s="26" t="n">
        <v>995.32</v>
      </c>
      <c r="E38" s="12" t="s">
        <v>868</v>
      </c>
    </row>
    <row r="39" customFormat="false" ht="13.8" hidden="false" customHeight="false" outlineLevel="0" collapsed="false">
      <c r="A39" s="7"/>
      <c r="B39" s="12"/>
      <c r="C39" s="9" t="s">
        <v>221</v>
      </c>
      <c r="D39" s="26" t="n">
        <v>3875.34</v>
      </c>
      <c r="E39" s="12" t="s">
        <v>869</v>
      </c>
    </row>
    <row r="40" customFormat="false" ht="13.8" hidden="false" customHeight="false" outlineLevel="0" collapsed="false">
      <c r="A40" s="7"/>
      <c r="B40" s="12"/>
      <c r="C40" s="9" t="s">
        <v>149</v>
      </c>
      <c r="D40" s="26" t="n">
        <v>25.34</v>
      </c>
      <c r="E40" s="12" t="s">
        <v>867</v>
      </c>
    </row>
    <row r="41" customFormat="false" ht="13.8" hidden="false" customHeight="false" outlineLevel="0" collapsed="false">
      <c r="A41" s="7"/>
      <c r="B41" s="12"/>
      <c r="C41" s="9" t="s">
        <v>149</v>
      </c>
      <c r="D41" s="26" t="n">
        <v>31.7</v>
      </c>
      <c r="E41" s="12" t="s">
        <v>867</v>
      </c>
    </row>
    <row r="42" customFormat="false" ht="13.8" hidden="false" customHeight="false" outlineLevel="0" collapsed="false">
      <c r="A42" s="7"/>
      <c r="B42" s="12"/>
      <c r="C42" s="9" t="s">
        <v>319</v>
      </c>
      <c r="D42" s="26" t="n">
        <v>-69.49</v>
      </c>
      <c r="E42" s="12" t="s">
        <v>870</v>
      </c>
    </row>
    <row r="43" customFormat="false" ht="13.8" hidden="false" customHeight="false" outlineLevel="0" collapsed="false">
      <c r="A43" s="7"/>
      <c r="B43" s="12"/>
      <c r="C43" s="9"/>
      <c r="D43" s="26"/>
      <c r="E43" s="12"/>
    </row>
    <row r="44" customFormat="false" ht="15" hidden="false" customHeight="false" outlineLevel="0" collapsed="false">
      <c r="A44" s="4" t="s">
        <v>71</v>
      </c>
      <c r="B44" s="4"/>
      <c r="C44" s="13"/>
      <c r="D44" s="14" t="n">
        <f aca="false">SUM(D35:D43)</f>
        <v>6367.82</v>
      </c>
      <c r="E44" s="12"/>
    </row>
    <row r="45" customFormat="false" ht="15" hidden="false" customHeight="false" outlineLevel="0" collapsed="false">
      <c r="A45" s="12" t="s">
        <v>72</v>
      </c>
      <c r="B45" s="4"/>
      <c r="C45" s="52" t="s">
        <v>609</v>
      </c>
      <c r="D45" s="54" t="n">
        <v>1680.42</v>
      </c>
      <c r="E45" s="12" t="s">
        <v>871</v>
      </c>
    </row>
    <row r="46" customFormat="false" ht="15" hidden="false" customHeight="false" outlineLevel="0" collapsed="false">
      <c r="A46" s="12"/>
      <c r="B46" s="4"/>
      <c r="C46" s="52" t="s">
        <v>609</v>
      </c>
      <c r="D46" s="54" t="n">
        <v>395.2</v>
      </c>
      <c r="E46" s="12" t="s">
        <v>872</v>
      </c>
    </row>
    <row r="47" customFormat="false" ht="15" hidden="false" customHeight="false" outlineLevel="0" collapsed="false">
      <c r="A47" s="12"/>
      <c r="B47" s="4"/>
      <c r="C47" s="52" t="s">
        <v>609</v>
      </c>
      <c r="D47" s="10" t="n">
        <v>4307.74</v>
      </c>
      <c r="E47" s="12" t="s">
        <v>872</v>
      </c>
    </row>
    <row r="48" customFormat="false" ht="15" hidden="false" customHeight="false" outlineLevel="0" collapsed="false">
      <c r="A48" s="12"/>
      <c r="B48" s="12"/>
      <c r="C48" s="9" t="s">
        <v>609</v>
      </c>
      <c r="D48" s="26" t="n">
        <v>264.54</v>
      </c>
      <c r="E48" s="12" t="s">
        <v>873</v>
      </c>
    </row>
    <row r="49" customFormat="false" ht="15" hidden="false" customHeight="false" outlineLevel="0" collapsed="false">
      <c r="A49" s="12"/>
      <c r="B49" s="12"/>
      <c r="C49" s="9" t="s">
        <v>609</v>
      </c>
      <c r="D49" s="26" t="n">
        <v>250</v>
      </c>
      <c r="E49" s="12" t="s">
        <v>874</v>
      </c>
    </row>
    <row r="50" customFormat="false" ht="13.8" hidden="false" customHeight="false" outlineLevel="0" collapsed="false">
      <c r="A50" s="12"/>
      <c r="B50" s="12"/>
      <c r="C50" s="9" t="s">
        <v>141</v>
      </c>
      <c r="D50" s="26" t="n">
        <v>120</v>
      </c>
      <c r="E50" s="12" t="s">
        <v>875</v>
      </c>
    </row>
    <row r="51" customFormat="false" ht="13.8" hidden="false" customHeight="false" outlineLevel="0" collapsed="false">
      <c r="A51" s="12"/>
      <c r="B51" s="12"/>
      <c r="C51" s="9" t="s">
        <v>141</v>
      </c>
      <c r="D51" s="26" t="n">
        <v>134.45</v>
      </c>
      <c r="E51" s="12" t="s">
        <v>876</v>
      </c>
    </row>
    <row r="52" customFormat="false" ht="15" hidden="false" customHeight="false" outlineLevel="0" collapsed="false">
      <c r="A52" s="12"/>
      <c r="B52" s="12"/>
      <c r="C52" s="9" t="s">
        <v>141</v>
      </c>
      <c r="D52" s="26" t="n">
        <v>1465.51</v>
      </c>
      <c r="E52" s="12" t="s">
        <v>877</v>
      </c>
    </row>
    <row r="53" customFormat="false" ht="15" hidden="false" customHeight="false" outlineLevel="0" collapsed="false">
      <c r="A53" s="12"/>
      <c r="B53" s="12"/>
      <c r="C53" s="9" t="s">
        <v>141</v>
      </c>
      <c r="D53" s="10" t="n">
        <v>253</v>
      </c>
      <c r="E53" s="12" t="s">
        <v>878</v>
      </c>
    </row>
    <row r="54" customFormat="false" ht="15" hidden="false" customHeight="false" outlineLevel="0" collapsed="false">
      <c r="A54" s="12"/>
      <c r="B54" s="12"/>
      <c r="C54" s="9" t="s">
        <v>141</v>
      </c>
      <c r="D54" s="10" t="n">
        <v>426.43</v>
      </c>
      <c r="E54" s="12" t="s">
        <v>879</v>
      </c>
    </row>
    <row r="55" customFormat="false" ht="15" hidden="false" customHeight="false" outlineLevel="0" collapsed="false">
      <c r="A55" s="12"/>
      <c r="B55" s="12"/>
      <c r="C55" s="9" t="s">
        <v>141</v>
      </c>
      <c r="D55" s="10" t="n">
        <v>4648.02</v>
      </c>
      <c r="E55" s="12" t="s">
        <v>880</v>
      </c>
    </row>
    <row r="56" customFormat="false" ht="15" hidden="false" customHeight="false" outlineLevel="0" collapsed="false">
      <c r="A56" s="12"/>
      <c r="B56" s="12"/>
      <c r="C56" s="9" t="s">
        <v>141</v>
      </c>
      <c r="D56" s="10" t="n">
        <v>1522.46</v>
      </c>
      <c r="E56" s="12" t="s">
        <v>881</v>
      </c>
    </row>
    <row r="57" customFormat="false" ht="15" hidden="false" customHeight="false" outlineLevel="0" collapsed="false">
      <c r="A57" s="12"/>
      <c r="B57" s="12"/>
      <c r="C57" s="9" t="s">
        <v>51</v>
      </c>
      <c r="D57" s="10" t="n">
        <v>125</v>
      </c>
      <c r="E57" s="12" t="s">
        <v>882</v>
      </c>
    </row>
    <row r="58" customFormat="false" ht="13.8" hidden="false" customHeight="false" outlineLevel="0" collapsed="false">
      <c r="A58" s="12"/>
      <c r="B58" s="12"/>
      <c r="C58" s="9" t="s">
        <v>221</v>
      </c>
      <c r="D58" s="10" t="n">
        <v>2975.52</v>
      </c>
      <c r="E58" s="12" t="s">
        <v>883</v>
      </c>
    </row>
    <row r="59" customFormat="false" ht="13.8" hidden="false" customHeight="false" outlineLevel="0" collapsed="false">
      <c r="A59" s="12"/>
      <c r="B59" s="12"/>
      <c r="C59" s="9" t="s">
        <v>221</v>
      </c>
      <c r="D59" s="10" t="n">
        <v>354.06</v>
      </c>
      <c r="E59" s="12" t="s">
        <v>884</v>
      </c>
    </row>
    <row r="60" customFormat="false" ht="13.8" hidden="false" customHeight="false" outlineLevel="0" collapsed="false">
      <c r="A60" s="12"/>
      <c r="B60" s="12"/>
      <c r="C60" s="9" t="s">
        <v>221</v>
      </c>
      <c r="D60" s="10" t="n">
        <v>3859.2</v>
      </c>
      <c r="E60" s="12" t="s">
        <v>884</v>
      </c>
    </row>
    <row r="61" customFormat="false" ht="13.8" hidden="false" customHeight="false" outlineLevel="0" collapsed="false">
      <c r="A61" s="12"/>
      <c r="B61" s="12"/>
      <c r="C61" s="9" t="s">
        <v>221</v>
      </c>
      <c r="D61" s="10" t="n">
        <v>6933.62</v>
      </c>
      <c r="E61" s="12" t="s">
        <v>885</v>
      </c>
    </row>
    <row r="62" customFormat="false" ht="13.8" hidden="false" customHeight="false" outlineLevel="0" collapsed="false">
      <c r="A62" s="12"/>
      <c r="B62" s="12"/>
      <c r="C62" s="9" t="s">
        <v>149</v>
      </c>
      <c r="D62" s="10" t="n">
        <v>200</v>
      </c>
      <c r="E62" s="12" t="s">
        <v>886</v>
      </c>
    </row>
    <row r="63" customFormat="false" ht="13.8" hidden="false" customHeight="false" outlineLevel="0" collapsed="false">
      <c r="A63" s="12"/>
      <c r="B63" s="12"/>
      <c r="C63" s="9" t="s">
        <v>149</v>
      </c>
      <c r="D63" s="10" t="n">
        <v>7.9</v>
      </c>
      <c r="E63" s="12" t="s">
        <v>887</v>
      </c>
    </row>
    <row r="64" customFormat="false" ht="13.8" hidden="false" customHeight="false" outlineLevel="0" collapsed="false">
      <c r="A64" s="12"/>
      <c r="B64" s="12"/>
      <c r="C64" s="9" t="s">
        <v>149</v>
      </c>
      <c r="D64" s="10" t="n">
        <v>86.11</v>
      </c>
      <c r="E64" s="12" t="s">
        <v>888</v>
      </c>
    </row>
    <row r="65" customFormat="false" ht="13.8" hidden="false" customHeight="false" outlineLevel="0" collapsed="false">
      <c r="A65" s="12"/>
      <c r="B65" s="12"/>
      <c r="C65" s="9"/>
      <c r="D65" s="10"/>
      <c r="E65" s="12"/>
    </row>
    <row r="66" customFormat="false" ht="15" hidden="false" customHeight="false" outlineLevel="0" collapsed="false">
      <c r="A66" s="4" t="s">
        <v>78</v>
      </c>
      <c r="B66" s="4"/>
      <c r="C66" s="13"/>
      <c r="D66" s="14" t="n">
        <f aca="false">SUM(D45:D65)</f>
        <v>30009.18</v>
      </c>
      <c r="E66" s="4"/>
    </row>
    <row r="67" customFormat="false" ht="13.8" hidden="false" customHeight="false" outlineLevel="0" collapsed="false">
      <c r="A67" s="12" t="s">
        <v>79</v>
      </c>
      <c r="B67" s="4"/>
      <c r="C67" s="52" t="s">
        <v>609</v>
      </c>
      <c r="D67" s="54" t="n">
        <v>160.52</v>
      </c>
      <c r="E67" s="12" t="s">
        <v>889</v>
      </c>
    </row>
    <row r="68" customFormat="false" ht="15" hidden="false" customHeight="false" outlineLevel="0" collapsed="false">
      <c r="A68" s="12"/>
      <c r="B68" s="4"/>
      <c r="C68" s="52" t="s">
        <v>609</v>
      </c>
      <c r="D68" s="54" t="n">
        <v>19.67</v>
      </c>
      <c r="E68" s="12" t="s">
        <v>890</v>
      </c>
    </row>
    <row r="69" customFormat="false" ht="15" hidden="false" customHeight="false" outlineLevel="0" collapsed="false">
      <c r="A69" s="12"/>
      <c r="B69" s="4"/>
      <c r="C69" s="52" t="s">
        <v>609</v>
      </c>
      <c r="D69" s="54" t="n">
        <v>8.57</v>
      </c>
      <c r="E69" s="12" t="s">
        <v>891</v>
      </c>
    </row>
    <row r="70" customFormat="false" ht="15" hidden="false" customHeight="false" outlineLevel="0" collapsed="false">
      <c r="A70" s="12"/>
      <c r="B70" s="4"/>
      <c r="C70" s="52" t="s">
        <v>609</v>
      </c>
      <c r="D70" s="54" t="n">
        <v>11</v>
      </c>
      <c r="E70" s="12" t="s">
        <v>892</v>
      </c>
    </row>
    <row r="71" customFormat="false" ht="15" hidden="false" customHeight="false" outlineLevel="0" collapsed="false">
      <c r="A71" s="4"/>
      <c r="B71" s="4"/>
      <c r="C71" s="52" t="s">
        <v>609</v>
      </c>
      <c r="D71" s="54" t="n">
        <v>1487.5</v>
      </c>
      <c r="E71" s="27" t="s">
        <v>893</v>
      </c>
    </row>
    <row r="72" customFormat="false" ht="13.8" hidden="false" customHeight="false" outlineLevel="0" collapsed="false">
      <c r="A72" s="4"/>
      <c r="B72" s="4"/>
      <c r="C72" s="17" t="n">
        <v>8</v>
      </c>
      <c r="D72" s="17" t="n">
        <v>409.94</v>
      </c>
      <c r="E72" s="17" t="s">
        <v>894</v>
      </c>
    </row>
    <row r="73" customFormat="false" ht="15" hidden="false" customHeight="false" outlineLevel="0" collapsed="false">
      <c r="B73" s="77"/>
      <c r="C73" s="85" t="s">
        <v>609</v>
      </c>
      <c r="D73" s="86" t="n">
        <v>14539.9</v>
      </c>
      <c r="E73" s="12" t="s">
        <v>895</v>
      </c>
    </row>
    <row r="74" customFormat="false" ht="15" hidden="false" customHeight="false" outlineLevel="0" collapsed="false">
      <c r="A74" s="12"/>
      <c r="B74" s="4"/>
      <c r="C74" s="9" t="s">
        <v>609</v>
      </c>
      <c r="D74" s="10" t="n">
        <v>18683.69</v>
      </c>
      <c r="E74" s="12" t="s">
        <v>896</v>
      </c>
    </row>
    <row r="75" customFormat="false" ht="15" hidden="false" customHeight="false" outlineLevel="0" collapsed="false">
      <c r="A75" s="12"/>
      <c r="B75" s="4"/>
      <c r="C75" s="9" t="s">
        <v>141</v>
      </c>
      <c r="D75" s="10" t="n">
        <v>3840</v>
      </c>
      <c r="E75" s="12" t="s">
        <v>897</v>
      </c>
    </row>
    <row r="76" customFormat="false" ht="15" hidden="false" customHeight="false" outlineLevel="0" collapsed="false">
      <c r="A76" s="12"/>
      <c r="B76" s="4"/>
      <c r="C76" s="9" t="s">
        <v>141</v>
      </c>
      <c r="D76" s="10" t="n">
        <v>5974.7</v>
      </c>
      <c r="E76" s="12" t="s">
        <v>898</v>
      </c>
    </row>
    <row r="77" customFormat="false" ht="13.8" hidden="false" customHeight="false" outlineLevel="0" collapsed="false">
      <c r="A77" s="12"/>
      <c r="B77" s="4"/>
      <c r="C77" s="9" t="s">
        <v>141</v>
      </c>
      <c r="D77" s="10" t="n">
        <v>4111.54</v>
      </c>
      <c r="E77" s="12" t="s">
        <v>899</v>
      </c>
    </row>
    <row r="78" customFormat="false" ht="15" hidden="false" customHeight="false" outlineLevel="0" collapsed="false">
      <c r="A78" s="12"/>
      <c r="B78" s="4"/>
      <c r="C78" s="9" t="s">
        <v>141</v>
      </c>
      <c r="D78" s="10" t="n">
        <v>4.59</v>
      </c>
      <c r="E78" s="12" t="s">
        <v>900</v>
      </c>
    </row>
    <row r="79" customFormat="false" ht="15" hidden="false" customHeight="false" outlineLevel="0" collapsed="false">
      <c r="A79" s="12"/>
      <c r="B79" s="4"/>
      <c r="C79" s="9" t="s">
        <v>141</v>
      </c>
      <c r="D79" s="10" t="n">
        <v>175.71</v>
      </c>
      <c r="E79" s="12" t="s">
        <v>901</v>
      </c>
    </row>
    <row r="80" customFormat="false" ht="15" hidden="false" customHeight="false" outlineLevel="0" collapsed="false">
      <c r="A80" s="12"/>
      <c r="B80" s="4"/>
      <c r="C80" s="9" t="s">
        <v>141</v>
      </c>
      <c r="D80" s="10" t="n">
        <v>152.11</v>
      </c>
      <c r="E80" s="12" t="s">
        <v>902</v>
      </c>
    </row>
    <row r="81" customFormat="false" ht="15" hidden="false" customHeight="false" outlineLevel="0" collapsed="false">
      <c r="A81" s="12"/>
      <c r="B81" s="4"/>
      <c r="C81" s="9" t="s">
        <v>141</v>
      </c>
      <c r="D81" s="10" t="n">
        <v>47.72</v>
      </c>
      <c r="E81" s="12" t="s">
        <v>903</v>
      </c>
    </row>
    <row r="82" customFormat="false" ht="15" hidden="false" customHeight="false" outlineLevel="0" collapsed="false">
      <c r="A82" s="12"/>
      <c r="B82" s="4"/>
      <c r="C82" s="9" t="s">
        <v>141</v>
      </c>
      <c r="D82" s="10" t="n">
        <v>17.6</v>
      </c>
      <c r="E82" s="12" t="s">
        <v>904</v>
      </c>
    </row>
    <row r="83" customFormat="false" ht="15" hidden="false" customHeight="false" outlineLevel="0" collapsed="false">
      <c r="A83" s="12"/>
      <c r="B83" s="4"/>
      <c r="C83" s="9" t="s">
        <v>141</v>
      </c>
      <c r="D83" s="10" t="n">
        <v>434.74</v>
      </c>
      <c r="E83" s="12" t="s">
        <v>905</v>
      </c>
    </row>
    <row r="84" customFormat="false" ht="13.8" hidden="false" customHeight="false" outlineLevel="0" collapsed="false">
      <c r="A84" s="12"/>
      <c r="B84" s="4"/>
      <c r="C84" s="9" t="s">
        <v>149</v>
      </c>
      <c r="D84" s="10" t="n">
        <v>132.32</v>
      </c>
      <c r="E84" s="12" t="s">
        <v>906</v>
      </c>
    </row>
    <row r="85" customFormat="false" ht="13.8" hidden="false" customHeight="false" outlineLevel="0" collapsed="false">
      <c r="A85" s="12"/>
      <c r="B85" s="4"/>
      <c r="C85" s="9" t="s">
        <v>149</v>
      </c>
      <c r="D85" s="10" t="n">
        <v>4.59</v>
      </c>
      <c r="E85" s="12" t="s">
        <v>900</v>
      </c>
    </row>
    <row r="86" customFormat="false" ht="13.8" hidden="false" customHeight="false" outlineLevel="0" collapsed="false">
      <c r="A86" s="12"/>
      <c r="B86" s="4"/>
      <c r="C86" s="9" t="s">
        <v>149</v>
      </c>
      <c r="D86" s="10" t="n">
        <v>175.71</v>
      </c>
      <c r="E86" s="12" t="s">
        <v>901</v>
      </c>
    </row>
    <row r="87" customFormat="false" ht="13.8" hidden="false" customHeight="false" outlineLevel="0" collapsed="false">
      <c r="A87" s="12"/>
      <c r="B87" s="4"/>
      <c r="C87" s="9" t="s">
        <v>149</v>
      </c>
      <c r="D87" s="10" t="n">
        <v>92.79</v>
      </c>
      <c r="E87" s="12" t="s">
        <v>907</v>
      </c>
    </row>
    <row r="88" customFormat="false" ht="13.8" hidden="false" customHeight="false" outlineLevel="0" collapsed="false">
      <c r="A88" s="12"/>
      <c r="B88" s="4"/>
      <c r="C88" s="9" t="s">
        <v>149</v>
      </c>
      <c r="D88" s="10" t="n">
        <v>42.95</v>
      </c>
      <c r="E88" s="12" t="s">
        <v>908</v>
      </c>
    </row>
    <row r="89" customFormat="false" ht="13.8" hidden="false" customHeight="false" outlineLevel="0" collapsed="false">
      <c r="A89" s="12"/>
      <c r="B89" s="4"/>
      <c r="C89" s="9" t="s">
        <v>149</v>
      </c>
      <c r="D89" s="10" t="n">
        <v>125</v>
      </c>
      <c r="E89" s="12" t="s">
        <v>909</v>
      </c>
    </row>
    <row r="90" customFormat="false" ht="13.8" hidden="false" customHeight="false" outlineLevel="0" collapsed="false">
      <c r="A90" s="12"/>
      <c r="B90" s="4"/>
      <c r="C90" s="9" t="s">
        <v>149</v>
      </c>
      <c r="D90" s="10" t="n">
        <v>5.51</v>
      </c>
      <c r="E90" s="12" t="s">
        <v>910</v>
      </c>
    </row>
    <row r="91" customFormat="false" ht="13.8" hidden="false" customHeight="false" outlineLevel="0" collapsed="false">
      <c r="A91" s="12"/>
      <c r="B91" s="4"/>
      <c r="C91" s="9" t="s">
        <v>149</v>
      </c>
      <c r="D91" s="10" t="n">
        <v>122.91</v>
      </c>
      <c r="E91" s="12" t="s">
        <v>911</v>
      </c>
    </row>
    <row r="92" customFormat="false" ht="13.8" hidden="false" customHeight="false" outlineLevel="0" collapsed="false">
      <c r="A92" s="12"/>
      <c r="B92" s="4"/>
      <c r="C92" s="9" t="s">
        <v>149</v>
      </c>
      <c r="D92" s="10" t="n">
        <v>2.87</v>
      </c>
      <c r="E92" s="12" t="s">
        <v>912</v>
      </c>
    </row>
    <row r="93" customFormat="false" ht="13.8" hidden="false" customHeight="false" outlineLevel="0" collapsed="false">
      <c r="A93" s="12"/>
      <c r="B93" s="4"/>
      <c r="C93" s="9" t="s">
        <v>149</v>
      </c>
      <c r="D93" s="10" t="n">
        <v>5593</v>
      </c>
      <c r="E93" s="12" t="s">
        <v>913</v>
      </c>
    </row>
    <row r="94" customFormat="false" ht="13.8" hidden="false" customHeight="false" outlineLevel="0" collapsed="false">
      <c r="A94" s="12"/>
      <c r="B94" s="4"/>
      <c r="C94" s="9" t="s">
        <v>149</v>
      </c>
      <c r="D94" s="10" t="n">
        <v>4625</v>
      </c>
      <c r="E94" s="12" t="s">
        <v>914</v>
      </c>
    </row>
    <row r="95" customFormat="false" ht="13.8" hidden="false" customHeight="false" outlineLevel="0" collapsed="false">
      <c r="A95" s="12"/>
      <c r="B95" s="4"/>
      <c r="C95" s="9"/>
      <c r="D95" s="10"/>
      <c r="E95" s="12"/>
    </row>
    <row r="96" customFormat="false" ht="15" hidden="false" customHeight="false" outlineLevel="0" collapsed="false">
      <c r="A96" s="4" t="s">
        <v>95</v>
      </c>
      <c r="B96" s="4"/>
      <c r="C96" s="13"/>
      <c r="D96" s="14" t="n">
        <f aca="false">SUM(D67:D95)</f>
        <v>61002.15</v>
      </c>
      <c r="E96" s="17"/>
    </row>
    <row r="97" customFormat="false" ht="15" hidden="false" customHeight="false" outlineLevel="0" collapsed="false">
      <c r="A97" s="4"/>
      <c r="B97" s="4"/>
      <c r="C97" s="13"/>
      <c r="D97" s="14"/>
      <c r="E97" s="17"/>
    </row>
    <row r="98" customFormat="false" ht="15" hidden="false" customHeight="false" outlineLevel="0" collapsed="false">
      <c r="A98" s="73" t="s">
        <v>204</v>
      </c>
      <c r="B98" s="4"/>
      <c r="C98" s="52" t="s">
        <v>107</v>
      </c>
      <c r="D98" s="54" t="n">
        <v>1998</v>
      </c>
      <c r="E98" s="17" t="s">
        <v>915</v>
      </c>
    </row>
    <row r="99" customFormat="false" ht="13.8" hidden="false" customHeight="false" outlineLevel="0" collapsed="false">
      <c r="A99" s="73"/>
      <c r="B99" s="4"/>
      <c r="C99" s="52" t="s">
        <v>107</v>
      </c>
      <c r="D99" s="54" t="n">
        <v>1032</v>
      </c>
      <c r="E99" s="17" t="s">
        <v>916</v>
      </c>
    </row>
    <row r="100" customFormat="false" ht="13.8" hidden="false" customHeight="false" outlineLevel="0" collapsed="false">
      <c r="A100" s="73"/>
      <c r="B100" s="4"/>
      <c r="C100" s="52" t="s">
        <v>221</v>
      </c>
      <c r="D100" s="54" t="n">
        <v>2182.41</v>
      </c>
      <c r="E100" s="17" t="s">
        <v>917</v>
      </c>
    </row>
    <row r="101" customFormat="false" ht="15" hidden="false" customHeight="false" outlineLevel="0" collapsed="false">
      <c r="A101" s="4" t="s">
        <v>210</v>
      </c>
      <c r="B101" s="4"/>
      <c r="C101" s="13"/>
      <c r="D101" s="14" t="n">
        <f aca="false">SUM(D98:D100)</f>
        <v>5212.41</v>
      </c>
      <c r="E101" s="17"/>
    </row>
    <row r="102" customFormat="false" ht="15" hidden="false" customHeight="false" outlineLevel="0" collapsed="false">
      <c r="A102" s="12" t="s">
        <v>96</v>
      </c>
      <c r="B102" s="12"/>
      <c r="C102" s="9" t="s">
        <v>662</v>
      </c>
      <c r="D102" s="10" t="n">
        <v>358.7</v>
      </c>
      <c r="E102" s="12" t="s">
        <v>154</v>
      </c>
      <c r="F102" s="0" t="s">
        <v>918</v>
      </c>
    </row>
    <row r="103" customFormat="false" ht="15" hidden="false" customHeight="false" outlineLevel="0" collapsed="false">
      <c r="A103" s="12"/>
      <c r="B103" s="12"/>
      <c r="C103" s="9" t="s">
        <v>609</v>
      </c>
      <c r="D103" s="10" t="n">
        <v>38</v>
      </c>
      <c r="E103" s="12" t="s">
        <v>154</v>
      </c>
    </row>
    <row r="104" customFormat="false" ht="15" hidden="false" customHeight="false" outlineLevel="0" collapsed="false">
      <c r="A104" s="12"/>
      <c r="B104" s="12"/>
      <c r="C104" s="9" t="s">
        <v>609</v>
      </c>
      <c r="D104" s="10" t="n">
        <v>321.84</v>
      </c>
      <c r="E104" s="12" t="s">
        <v>154</v>
      </c>
    </row>
    <row r="105" customFormat="false" ht="15" hidden="false" customHeight="false" outlineLevel="0" collapsed="false">
      <c r="A105" s="12"/>
      <c r="B105" s="12"/>
      <c r="C105" s="9" t="s">
        <v>14</v>
      </c>
      <c r="D105" s="10" t="n">
        <v>439.49</v>
      </c>
      <c r="E105" s="12" t="s">
        <v>154</v>
      </c>
    </row>
    <row r="106" customFormat="false" ht="15" hidden="false" customHeight="false" outlineLevel="0" collapsed="false">
      <c r="A106" s="12"/>
      <c r="B106" s="12"/>
      <c r="C106" s="9" t="s">
        <v>230</v>
      </c>
      <c r="D106" s="10" t="n">
        <v>215.28</v>
      </c>
      <c r="E106" s="12" t="s">
        <v>154</v>
      </c>
    </row>
    <row r="107" customFormat="false" ht="15" hidden="false" customHeight="false" outlineLevel="0" collapsed="false">
      <c r="A107" s="12"/>
      <c r="B107" s="12"/>
      <c r="C107" s="9" t="s">
        <v>141</v>
      </c>
      <c r="D107" s="10" t="n">
        <v>644.39</v>
      </c>
      <c r="E107" s="12" t="s">
        <v>154</v>
      </c>
    </row>
    <row r="108" customFormat="false" ht="15" hidden="false" customHeight="false" outlineLevel="0" collapsed="false">
      <c r="A108" s="12"/>
      <c r="B108" s="12"/>
      <c r="C108" s="9" t="s">
        <v>141</v>
      </c>
      <c r="D108" s="10" t="n">
        <v>865.83</v>
      </c>
      <c r="E108" s="12" t="s">
        <v>154</v>
      </c>
    </row>
    <row r="109" customFormat="false" ht="15" hidden="false" customHeight="false" outlineLevel="0" collapsed="false">
      <c r="A109" s="12"/>
      <c r="B109" s="12"/>
      <c r="C109" s="9" t="s">
        <v>141</v>
      </c>
      <c r="D109" s="10" t="n">
        <v>833.3</v>
      </c>
      <c r="E109" s="12" t="s">
        <v>154</v>
      </c>
    </row>
    <row r="110" customFormat="false" ht="15" hidden="false" customHeight="false" outlineLevel="0" collapsed="false">
      <c r="A110" s="12"/>
      <c r="B110" s="12"/>
      <c r="C110" s="9" t="s">
        <v>141</v>
      </c>
      <c r="D110" s="10" t="n">
        <v>171.7</v>
      </c>
      <c r="E110" s="12" t="s">
        <v>154</v>
      </c>
    </row>
    <row r="111" customFormat="false" ht="15" hidden="false" customHeight="false" outlineLevel="0" collapsed="false">
      <c r="A111" s="12"/>
      <c r="B111" s="12"/>
      <c r="C111" s="9" t="s">
        <v>221</v>
      </c>
      <c r="D111" s="10" t="n">
        <v>1119.28</v>
      </c>
      <c r="E111" s="12" t="s">
        <v>154</v>
      </c>
    </row>
    <row r="112" customFormat="false" ht="15" hidden="false" customHeight="false" outlineLevel="0" collapsed="false">
      <c r="A112" s="12"/>
      <c r="B112" s="12"/>
      <c r="C112" s="9" t="s">
        <v>221</v>
      </c>
      <c r="D112" s="10" t="n">
        <v>1025.34</v>
      </c>
      <c r="E112" s="12" t="s">
        <v>154</v>
      </c>
    </row>
    <row r="113" customFormat="false" ht="15" hidden="false" customHeight="false" outlineLevel="0" collapsed="false">
      <c r="A113" s="12"/>
      <c r="B113" s="12"/>
      <c r="C113" s="9" t="s">
        <v>221</v>
      </c>
      <c r="D113" s="10" t="n">
        <v>579.17</v>
      </c>
      <c r="E113" s="12" t="s">
        <v>154</v>
      </c>
    </row>
    <row r="114" customFormat="false" ht="15" hidden="false" customHeight="false" outlineLevel="0" collapsed="false">
      <c r="A114" s="12"/>
      <c r="B114" s="12"/>
      <c r="C114" s="9" t="s">
        <v>221</v>
      </c>
      <c r="D114" s="10" t="n">
        <v>542.81</v>
      </c>
      <c r="E114" s="12" t="s">
        <v>154</v>
      </c>
    </row>
    <row r="115" customFormat="false" ht="13.8" hidden="false" customHeight="false" outlineLevel="0" collapsed="false">
      <c r="A115" s="12"/>
      <c r="B115" s="12"/>
      <c r="C115" s="9" t="s">
        <v>221</v>
      </c>
      <c r="D115" s="10" t="n">
        <v>631.45</v>
      </c>
      <c r="E115" s="12" t="s">
        <v>154</v>
      </c>
    </row>
    <row r="116" customFormat="false" ht="13.8" hidden="false" customHeight="false" outlineLevel="0" collapsed="false">
      <c r="A116" s="12"/>
      <c r="B116" s="12"/>
      <c r="C116" s="9" t="s">
        <v>221</v>
      </c>
      <c r="D116" s="10" t="n">
        <v>1269.37</v>
      </c>
      <c r="E116" s="12" t="s">
        <v>154</v>
      </c>
    </row>
    <row r="117" customFormat="false" ht="13.8" hidden="false" customHeight="false" outlineLevel="0" collapsed="false">
      <c r="A117" s="12"/>
      <c r="B117" s="12"/>
      <c r="C117" s="9" t="s">
        <v>319</v>
      </c>
      <c r="D117" s="10" t="n">
        <v>373.27</v>
      </c>
      <c r="E117" s="12" t="s">
        <v>154</v>
      </c>
    </row>
    <row r="118" customFormat="false" ht="13.8" hidden="false" customHeight="false" outlineLevel="0" collapsed="false">
      <c r="A118" s="12"/>
      <c r="B118" s="12"/>
      <c r="C118" s="9" t="s">
        <v>319</v>
      </c>
      <c r="D118" s="10" t="n">
        <v>69.49</v>
      </c>
      <c r="E118" s="12" t="s">
        <v>154</v>
      </c>
    </row>
    <row r="119" customFormat="false" ht="15" hidden="false" customHeight="false" outlineLevel="0" collapsed="false">
      <c r="A119" s="4" t="s">
        <v>100</v>
      </c>
      <c r="B119" s="4"/>
      <c r="C119" s="13"/>
      <c r="D119" s="14" t="n">
        <f aca="false">SUM(D102:D118)</f>
        <v>9498.71</v>
      </c>
      <c r="E119" s="4"/>
    </row>
    <row r="120" customFormat="false" ht="13.8" hidden="false" customHeight="false" outlineLevel="0" collapsed="false">
      <c r="A120" s="4"/>
      <c r="B120" s="4"/>
      <c r="C120" s="13"/>
      <c r="D120" s="14"/>
      <c r="E120" s="4"/>
    </row>
    <row r="121" customFormat="false" ht="15" hidden="false" customHeight="false" outlineLevel="0" collapsed="false">
      <c r="A121" s="60" t="s">
        <v>706</v>
      </c>
      <c r="B121" s="12"/>
      <c r="C121" s="9" t="s">
        <v>141</v>
      </c>
      <c r="D121" s="10" t="n">
        <v>3332</v>
      </c>
      <c r="E121" s="12" t="s">
        <v>919</v>
      </c>
    </row>
    <row r="122" customFormat="false" ht="15" hidden="false" customHeight="false" outlineLevel="0" collapsed="false">
      <c r="A122" s="28" t="s">
        <v>102</v>
      </c>
      <c r="B122" s="4"/>
      <c r="C122" s="13"/>
      <c r="D122" s="14" t="n">
        <f aca="false">SUM(D121:D121)</f>
        <v>3332</v>
      </c>
      <c r="E122" s="4"/>
    </row>
    <row r="123" customFormat="false" ht="15" hidden="false" customHeight="false" outlineLevel="0" collapsed="false">
      <c r="A123" s="81" t="s">
        <v>707</v>
      </c>
      <c r="B123" s="4"/>
      <c r="C123" s="52"/>
      <c r="D123" s="54"/>
      <c r="E123" s="27"/>
    </row>
    <row r="124" customFormat="false" ht="15" hidden="false" customHeight="false" outlineLevel="0" collapsed="false">
      <c r="A124" s="81" t="s">
        <v>290</v>
      </c>
      <c r="B124" s="4"/>
      <c r="C124" s="52"/>
      <c r="D124" s="74" t="n">
        <f aca="false">SUM(D123)</f>
        <v>0</v>
      </c>
      <c r="E124" s="27"/>
    </row>
    <row r="125" customFormat="false" ht="15" hidden="false" customHeight="false" outlineLevel="0" collapsed="false">
      <c r="A125" s="81"/>
      <c r="B125" s="4"/>
      <c r="C125" s="52"/>
      <c r="D125" s="74"/>
      <c r="E125" s="27"/>
    </row>
    <row r="126" customFormat="false" ht="15" hidden="false" customHeight="false" outlineLevel="0" collapsed="false">
      <c r="A126" s="84" t="s">
        <v>782</v>
      </c>
      <c r="B126" s="4"/>
      <c r="C126" s="52"/>
      <c r="D126" s="54"/>
      <c r="E126" s="27"/>
    </row>
    <row r="127" customFormat="false" ht="15" hidden="false" customHeight="false" outlineLevel="0" collapsed="false">
      <c r="A127" s="81" t="s">
        <v>783</v>
      </c>
      <c r="B127" s="4"/>
      <c r="C127" s="52"/>
      <c r="D127" s="74" t="n">
        <f aca="false">SUM(D126)</f>
        <v>0</v>
      </c>
      <c r="E127" s="27"/>
    </row>
    <row r="128" customFormat="false" ht="15" hidden="false" customHeight="false" outlineLevel="0" collapsed="false">
      <c r="A128" s="28"/>
      <c r="B128" s="4"/>
      <c r="C128" s="13"/>
      <c r="D128" s="14"/>
      <c r="E128" s="4"/>
    </row>
    <row r="129" customFormat="false" ht="15" hidden="false" customHeight="false" outlineLevel="0" collapsed="false">
      <c r="A129" s="12" t="s">
        <v>103</v>
      </c>
      <c r="B129" s="12"/>
      <c r="C129" s="9"/>
      <c r="D129" s="10" t="n">
        <v>131</v>
      </c>
      <c r="E129" s="12" t="s">
        <v>212</v>
      </c>
    </row>
    <row r="130" customFormat="false" ht="15" hidden="false" customHeight="false" outlineLevel="0" collapsed="false">
      <c r="A130" s="4" t="s">
        <v>105</v>
      </c>
      <c r="B130" s="4"/>
      <c r="C130" s="13"/>
      <c r="D130" s="14" t="n">
        <f aca="false">SUM(D129)</f>
        <v>131</v>
      </c>
      <c r="E130" s="4"/>
    </row>
    <row r="131" customFormat="false" ht="15" hidden="false" customHeight="false" outlineLevel="0" collapsed="false">
      <c r="A131" s="11" t="s">
        <v>784</v>
      </c>
      <c r="B131" s="12"/>
      <c r="C131" s="9" t="s">
        <v>609</v>
      </c>
      <c r="D131" s="10" t="n">
        <v>1443.11</v>
      </c>
      <c r="E131" s="12" t="s">
        <v>920</v>
      </c>
    </row>
    <row r="132" customFormat="false" ht="13.8" hidden="false" customHeight="false" outlineLevel="0" collapsed="false">
      <c r="A132" s="11"/>
      <c r="B132" s="12"/>
      <c r="C132" s="9" t="s">
        <v>141</v>
      </c>
      <c r="D132" s="10" t="n">
        <v>18238.71</v>
      </c>
      <c r="E132" s="12" t="s">
        <v>218</v>
      </c>
    </row>
    <row r="133" customFormat="false" ht="15" hidden="false" customHeight="false" outlineLevel="0" collapsed="false">
      <c r="A133" s="11"/>
      <c r="B133" s="12"/>
      <c r="C133" s="9" t="s">
        <v>141</v>
      </c>
      <c r="D133" s="10" t="n">
        <v>13549.08</v>
      </c>
      <c r="E133" s="12" t="s">
        <v>218</v>
      </c>
    </row>
    <row r="134" customFormat="false" ht="15" hidden="false" customHeight="false" outlineLevel="0" collapsed="false">
      <c r="A134" s="11"/>
      <c r="B134" s="12"/>
      <c r="C134" s="9" t="s">
        <v>141</v>
      </c>
      <c r="D134" s="10" t="n">
        <v>40</v>
      </c>
      <c r="E134" s="12" t="s">
        <v>921</v>
      </c>
    </row>
    <row r="135" customFormat="false" ht="15" hidden="false" customHeight="false" outlineLevel="0" collapsed="false">
      <c r="A135" s="11"/>
      <c r="B135" s="12"/>
      <c r="C135" s="9" t="s">
        <v>141</v>
      </c>
      <c r="D135" s="10" t="n">
        <v>3872</v>
      </c>
      <c r="E135" s="12" t="s">
        <v>922</v>
      </c>
    </row>
    <row r="136" customFormat="false" ht="13.8" hidden="false" customHeight="false" outlineLevel="0" collapsed="false">
      <c r="A136" s="11"/>
      <c r="B136" s="12"/>
      <c r="C136" s="9" t="s">
        <v>51</v>
      </c>
      <c r="D136" s="10" t="n">
        <v>1440.9</v>
      </c>
      <c r="E136" s="12" t="s">
        <v>923</v>
      </c>
    </row>
    <row r="137" customFormat="false" ht="15" hidden="false" customHeight="false" outlineLevel="0" collapsed="false">
      <c r="A137" s="11"/>
      <c r="B137" s="12"/>
      <c r="C137" s="9" t="s">
        <v>221</v>
      </c>
      <c r="D137" s="10" t="n">
        <v>19742.28</v>
      </c>
      <c r="E137" s="12" t="s">
        <v>218</v>
      </c>
    </row>
    <row r="138" customFormat="false" ht="15" hidden="false" customHeight="false" outlineLevel="0" collapsed="false">
      <c r="A138" s="11"/>
      <c r="B138" s="12"/>
      <c r="C138" s="9" t="s">
        <v>149</v>
      </c>
      <c r="D138" s="10" t="n">
        <v>2102.5</v>
      </c>
      <c r="E138" s="12" t="s">
        <v>218</v>
      </c>
    </row>
    <row r="139" customFormat="false" ht="15" hidden="false" customHeight="false" outlineLevel="0" collapsed="false">
      <c r="A139" s="4" t="s">
        <v>108</v>
      </c>
      <c r="B139" s="4"/>
      <c r="C139" s="13"/>
      <c r="D139" s="14" t="n">
        <f aca="false">SUM(D131:D138)</f>
        <v>60428.58</v>
      </c>
      <c r="E139" s="4"/>
    </row>
    <row r="140" customFormat="false" ht="13.8" hidden="false" customHeight="false" outlineLevel="0" collapsed="false">
      <c r="A140" s="27" t="s">
        <v>797</v>
      </c>
      <c r="B140" s="27"/>
      <c r="C140" s="52"/>
      <c r="D140" s="54"/>
      <c r="E140" s="27"/>
    </row>
    <row r="141" customFormat="false" ht="15" hidden="false" customHeight="false" outlineLevel="0" collapsed="false">
      <c r="A141" s="4"/>
      <c r="B141" s="4"/>
      <c r="C141" s="13"/>
      <c r="D141" s="14"/>
      <c r="E141" s="4"/>
    </row>
    <row r="142" customFormat="false" ht="15" hidden="false" customHeight="false" outlineLevel="0" collapsed="false">
      <c r="A142" s="4" t="s">
        <v>798</v>
      </c>
      <c r="B142" s="4"/>
      <c r="C142" s="13"/>
      <c r="D142" s="14" t="n">
        <f aca="false">SUM(D140:D141)</f>
        <v>0</v>
      </c>
      <c r="E142" s="4"/>
    </row>
    <row r="143" customFormat="false" ht="15" hidden="false" customHeight="false" outlineLevel="0" collapsed="false">
      <c r="A143" s="12" t="s">
        <v>109</v>
      </c>
      <c r="B143" s="12"/>
      <c r="C143" s="17" t="n">
        <v>14</v>
      </c>
      <c r="D143" s="17" t="n">
        <v>416.24</v>
      </c>
      <c r="E143" s="17" t="s">
        <v>924</v>
      </c>
    </row>
    <row r="144" customFormat="false" ht="15" hidden="false" customHeight="false" outlineLevel="0" collapsed="false">
      <c r="A144" s="12"/>
      <c r="B144" s="12"/>
      <c r="C144" s="17" t="n">
        <v>15</v>
      </c>
      <c r="D144" s="17" t="n">
        <v>1182.6</v>
      </c>
      <c r="E144" s="0" t="s">
        <v>925</v>
      </c>
    </row>
    <row r="145" customFormat="false" ht="15" hidden="false" customHeight="false" outlineLevel="0" collapsed="false">
      <c r="A145" s="12"/>
      <c r="B145" s="12"/>
      <c r="C145" s="9" t="s">
        <v>51</v>
      </c>
      <c r="D145" s="10" t="n">
        <v>9987.94</v>
      </c>
      <c r="E145" s="12" t="s">
        <v>926</v>
      </c>
    </row>
    <row r="146" customFormat="false" ht="13.8" hidden="false" customHeight="false" outlineLevel="0" collapsed="false">
      <c r="A146" s="12"/>
      <c r="B146" s="12"/>
      <c r="C146" s="9"/>
      <c r="D146" s="10"/>
      <c r="E146" s="12"/>
    </row>
    <row r="147" customFormat="false" ht="15" hidden="false" customHeight="false" outlineLevel="0" collapsed="false">
      <c r="A147" s="4" t="s">
        <v>110</v>
      </c>
      <c r="B147" s="4"/>
      <c r="C147" s="13"/>
      <c r="D147" s="14" t="n">
        <f aca="false">SUM(D143:D145)</f>
        <v>11586.78</v>
      </c>
      <c r="E147" s="4"/>
    </row>
    <row r="148" customFormat="false" ht="15" hidden="false" customHeight="false" outlineLevel="0" collapsed="false">
      <c r="A148" s="12" t="s">
        <v>111</v>
      </c>
      <c r="B148" s="12"/>
      <c r="C148" s="9" t="s">
        <v>141</v>
      </c>
      <c r="D148" s="10" t="n">
        <v>271.13</v>
      </c>
      <c r="E148" s="12" t="s">
        <v>927</v>
      </c>
    </row>
    <row r="149" customFormat="false" ht="15" hidden="false" customHeight="false" outlineLevel="0" collapsed="false">
      <c r="A149" s="12"/>
      <c r="B149" s="12"/>
      <c r="C149" s="9"/>
      <c r="D149" s="10"/>
      <c r="E149" s="12"/>
    </row>
    <row r="150" customFormat="false" ht="15" hidden="false" customHeight="false" outlineLevel="0" collapsed="false">
      <c r="A150" s="4" t="s">
        <v>112</v>
      </c>
      <c r="B150" s="4"/>
      <c r="C150" s="13"/>
      <c r="D150" s="14" t="n">
        <f aca="false">SUM(D148:D149)</f>
        <v>271.13</v>
      </c>
      <c r="E150" s="4"/>
    </row>
    <row r="151" customFormat="false" ht="13.8" hidden="false" customHeight="false" outlineLevel="0" collapsed="false">
      <c r="A151" s="12" t="s">
        <v>113</v>
      </c>
      <c r="B151" s="12"/>
      <c r="C151" s="9" t="s">
        <v>662</v>
      </c>
      <c r="D151" s="10" t="n">
        <v>69.02</v>
      </c>
      <c r="E151" s="12" t="s">
        <v>928</v>
      </c>
    </row>
    <row r="152" customFormat="false" ht="13.8" hidden="false" customHeight="false" outlineLevel="0" collapsed="false">
      <c r="A152" s="12"/>
      <c r="B152" s="12"/>
      <c r="C152" s="9" t="s">
        <v>259</v>
      </c>
      <c r="D152" s="10" t="n">
        <v>80</v>
      </c>
      <c r="E152" s="12" t="s">
        <v>929</v>
      </c>
    </row>
    <row r="153" customFormat="false" ht="13.8" hidden="false" customHeight="false" outlineLevel="0" collapsed="false">
      <c r="A153" s="12"/>
      <c r="B153" s="12"/>
      <c r="C153" s="9" t="s">
        <v>259</v>
      </c>
      <c r="D153" s="10" t="n">
        <v>560.28</v>
      </c>
      <c r="E153" s="12" t="s">
        <v>930</v>
      </c>
    </row>
    <row r="154" customFormat="false" ht="15" hidden="false" customHeight="false" outlineLevel="0" collapsed="false">
      <c r="A154" s="12"/>
      <c r="B154" s="12"/>
      <c r="C154" s="9" t="s">
        <v>14</v>
      </c>
      <c r="D154" s="10" t="n">
        <v>200</v>
      </c>
      <c r="E154" s="12" t="s">
        <v>931</v>
      </c>
    </row>
    <row r="155" customFormat="false" ht="13.8" hidden="false" customHeight="false" outlineLevel="0" collapsed="false">
      <c r="A155" s="12"/>
      <c r="B155" s="12"/>
      <c r="C155" s="9" t="s">
        <v>141</v>
      </c>
      <c r="D155" s="10" t="n">
        <v>53</v>
      </c>
      <c r="E155" s="12" t="s">
        <v>932</v>
      </c>
    </row>
    <row r="156" customFormat="false" ht="15" hidden="false" customHeight="false" outlineLevel="0" collapsed="false">
      <c r="A156" s="12"/>
      <c r="B156" s="12"/>
      <c r="C156" s="9" t="s">
        <v>141</v>
      </c>
      <c r="D156" s="10" t="n">
        <v>72</v>
      </c>
      <c r="E156" s="12" t="s">
        <v>933</v>
      </c>
    </row>
    <row r="157" customFormat="false" ht="15" hidden="false" customHeight="false" outlineLevel="0" collapsed="false">
      <c r="A157" s="12"/>
      <c r="B157" s="12"/>
      <c r="C157" s="9" t="s">
        <v>141</v>
      </c>
      <c r="D157" s="10" t="n">
        <v>12138</v>
      </c>
      <c r="E157" s="12" t="s">
        <v>934</v>
      </c>
    </row>
    <row r="158" customFormat="false" ht="13.8" hidden="false" customHeight="false" outlineLevel="0" collapsed="false">
      <c r="A158" s="12"/>
      <c r="B158" s="12"/>
      <c r="C158" s="9" t="s">
        <v>51</v>
      </c>
      <c r="D158" s="10" t="n">
        <v>7321.46</v>
      </c>
      <c r="E158" s="12" t="s">
        <v>935</v>
      </c>
    </row>
    <row r="159" customFormat="false" ht="15" hidden="false" customHeight="false" outlineLevel="0" collapsed="false">
      <c r="A159" s="12"/>
      <c r="B159" s="12"/>
      <c r="C159" s="9" t="s">
        <v>107</v>
      </c>
      <c r="D159" s="10" t="n">
        <v>119</v>
      </c>
      <c r="E159" s="12" t="s">
        <v>936</v>
      </c>
    </row>
    <row r="160" customFormat="false" ht="15" hidden="false" customHeight="false" outlineLevel="0" collapsed="false">
      <c r="A160" s="12"/>
      <c r="B160" s="12"/>
      <c r="C160" s="9" t="s">
        <v>107</v>
      </c>
      <c r="D160" s="10" t="n">
        <v>159</v>
      </c>
      <c r="E160" s="12" t="s">
        <v>937</v>
      </c>
    </row>
    <row r="161" customFormat="false" ht="13.8" hidden="false" customHeight="false" outlineLevel="0" collapsed="false">
      <c r="A161" s="12"/>
      <c r="B161" s="12"/>
      <c r="C161" s="9" t="s">
        <v>221</v>
      </c>
      <c r="D161" s="10" t="n">
        <v>113.05</v>
      </c>
      <c r="E161" s="12" t="s">
        <v>938</v>
      </c>
    </row>
    <row r="162" customFormat="false" ht="13.8" hidden="false" customHeight="false" outlineLevel="0" collapsed="false">
      <c r="A162" s="12"/>
      <c r="B162" s="12"/>
      <c r="C162" s="9" t="s">
        <v>221</v>
      </c>
      <c r="D162" s="10" t="n">
        <v>952</v>
      </c>
      <c r="E162" s="12" t="s">
        <v>939</v>
      </c>
    </row>
    <row r="163" customFormat="false" ht="13.8" hidden="false" customHeight="false" outlineLevel="0" collapsed="false">
      <c r="A163" s="12"/>
      <c r="B163" s="12"/>
      <c r="C163" s="9" t="s">
        <v>149</v>
      </c>
      <c r="D163" s="10" t="n">
        <v>1359.72</v>
      </c>
      <c r="E163" s="12" t="s">
        <v>940</v>
      </c>
    </row>
    <row r="164" customFormat="false" ht="13.8" hidden="false" customHeight="false" outlineLevel="0" collapsed="false">
      <c r="A164" s="12"/>
      <c r="B164" s="12"/>
      <c r="C164" s="9"/>
      <c r="D164" s="10"/>
      <c r="E164" s="12"/>
    </row>
    <row r="165" customFormat="false" ht="15" hidden="false" customHeight="false" outlineLevel="0" collapsed="false">
      <c r="A165" s="4" t="s">
        <v>123</v>
      </c>
      <c r="B165" s="4"/>
      <c r="C165" s="13"/>
      <c r="D165" s="14" t="n">
        <f aca="false">SUM(D151:D163)</f>
        <v>23196.53</v>
      </c>
      <c r="E165" s="4"/>
    </row>
    <row r="166" customFormat="false" ht="15" hidden="false" customHeight="false" outlineLevel="0" collapsed="false">
      <c r="A166" s="60" t="s">
        <v>716</v>
      </c>
      <c r="B166" s="12"/>
      <c r="C166" s="9" t="s">
        <v>396</v>
      </c>
      <c r="D166" s="10" t="n">
        <v>2975.26</v>
      </c>
      <c r="E166" s="12" t="s">
        <v>434</v>
      </c>
    </row>
    <row r="167" customFormat="false" ht="15" hidden="false" customHeight="false" outlineLevel="0" collapsed="false">
      <c r="A167" s="11"/>
      <c r="B167" s="12"/>
      <c r="C167" s="9" t="s">
        <v>396</v>
      </c>
      <c r="D167" s="10" t="n">
        <v>3622.55</v>
      </c>
      <c r="E167" s="12" t="s">
        <v>434</v>
      </c>
    </row>
    <row r="168" customFormat="false" ht="15" hidden="false" customHeight="false" outlineLevel="0" collapsed="false">
      <c r="A168" s="11"/>
      <c r="B168" s="12"/>
      <c r="C168" s="9" t="s">
        <v>396</v>
      </c>
      <c r="D168" s="10" t="n">
        <v>2856.03</v>
      </c>
      <c r="E168" s="12" t="s">
        <v>434</v>
      </c>
    </row>
    <row r="169" customFormat="false" ht="13.8" hidden="false" customHeight="false" outlineLevel="0" collapsed="false">
      <c r="A169" s="11"/>
      <c r="B169" s="12"/>
      <c r="C169" s="9" t="s">
        <v>396</v>
      </c>
      <c r="D169" s="10" t="n">
        <v>5510.95</v>
      </c>
      <c r="E169" s="12" t="s">
        <v>434</v>
      </c>
    </row>
    <row r="170" customFormat="false" ht="15" hidden="false" customHeight="false" outlineLevel="0" collapsed="false">
      <c r="A170" s="11"/>
      <c r="B170" s="12"/>
      <c r="C170" s="9" t="s">
        <v>396</v>
      </c>
      <c r="D170" s="10" t="n">
        <v>2700.31</v>
      </c>
      <c r="E170" s="12" t="s">
        <v>434</v>
      </c>
    </row>
    <row r="171" customFormat="false" ht="15" hidden="false" customHeight="false" outlineLevel="0" collapsed="false">
      <c r="A171" s="11"/>
      <c r="B171" s="12"/>
      <c r="C171" s="9" t="s">
        <v>396</v>
      </c>
      <c r="D171" s="10" t="n">
        <v>2829.67</v>
      </c>
      <c r="E171" s="12" t="s">
        <v>434</v>
      </c>
    </row>
    <row r="172" customFormat="false" ht="15" hidden="false" customHeight="false" outlineLevel="0" collapsed="false">
      <c r="A172" s="11"/>
      <c r="B172" s="12"/>
      <c r="C172" s="9" t="s">
        <v>396</v>
      </c>
      <c r="D172" s="10" t="n">
        <v>6335.16</v>
      </c>
      <c r="E172" s="12" t="s">
        <v>434</v>
      </c>
    </row>
    <row r="173" customFormat="false" ht="15" hidden="false" customHeight="false" outlineLevel="0" collapsed="false">
      <c r="A173" s="11"/>
      <c r="B173" s="12"/>
      <c r="C173" s="9" t="s">
        <v>396</v>
      </c>
      <c r="D173" s="10" t="n">
        <v>3705.18</v>
      </c>
      <c r="E173" s="12" t="s">
        <v>434</v>
      </c>
    </row>
    <row r="174" customFormat="false" ht="15" hidden="false" customHeight="false" outlineLevel="0" collapsed="false">
      <c r="A174" s="11"/>
      <c r="B174" s="12"/>
      <c r="C174" s="9" t="s">
        <v>396</v>
      </c>
      <c r="D174" s="10" t="n">
        <v>526.34</v>
      </c>
      <c r="E174" s="12" t="s">
        <v>434</v>
      </c>
    </row>
    <row r="175" customFormat="false" ht="15" hidden="false" customHeight="false" outlineLevel="0" collapsed="false">
      <c r="A175" s="11"/>
      <c r="B175" s="12"/>
      <c r="C175" s="9" t="s">
        <v>396</v>
      </c>
      <c r="D175" s="10" t="n">
        <v>3408.59</v>
      </c>
      <c r="E175" s="12" t="s">
        <v>434</v>
      </c>
    </row>
    <row r="176" customFormat="false" ht="15" hidden="false" customHeight="false" outlineLevel="0" collapsed="false">
      <c r="A176" s="11"/>
      <c r="B176" s="12"/>
      <c r="C176" s="9" t="s">
        <v>396</v>
      </c>
      <c r="D176" s="10" t="n">
        <v>4299.94</v>
      </c>
      <c r="E176" s="12" t="s">
        <v>434</v>
      </c>
    </row>
    <row r="177" customFormat="false" ht="15" hidden="false" customHeight="false" outlineLevel="0" collapsed="false">
      <c r="A177" s="11"/>
      <c r="B177" s="12"/>
      <c r="C177" s="9" t="s">
        <v>396</v>
      </c>
      <c r="D177" s="10" t="n">
        <v>4220.16</v>
      </c>
      <c r="E177" s="12" t="s">
        <v>434</v>
      </c>
    </row>
    <row r="178" customFormat="false" ht="15" hidden="false" customHeight="false" outlineLevel="0" collapsed="false">
      <c r="A178" s="11"/>
      <c r="B178" s="12"/>
      <c r="C178" s="9" t="s">
        <v>396</v>
      </c>
      <c r="D178" s="10" t="n">
        <v>1677.24</v>
      </c>
      <c r="E178" s="12" t="s">
        <v>434</v>
      </c>
    </row>
    <row r="179" customFormat="false" ht="15" hidden="false" customHeight="false" outlineLevel="0" collapsed="false">
      <c r="A179" s="11"/>
      <c r="B179" s="12"/>
      <c r="C179" s="9" t="s">
        <v>396</v>
      </c>
      <c r="D179" s="10" t="n">
        <v>15000</v>
      </c>
      <c r="E179" s="12" t="s">
        <v>434</v>
      </c>
    </row>
    <row r="180" customFormat="false" ht="15" hidden="false" customHeight="false" outlineLevel="0" collapsed="false">
      <c r="A180" s="11"/>
      <c r="B180" s="12"/>
      <c r="C180" s="9" t="s">
        <v>396</v>
      </c>
      <c r="D180" s="10" t="n">
        <v>3000</v>
      </c>
      <c r="E180" s="12" t="s">
        <v>434</v>
      </c>
    </row>
    <row r="181" customFormat="false" ht="15" hidden="false" customHeight="false" outlineLevel="0" collapsed="false">
      <c r="A181" s="11"/>
      <c r="B181" s="12"/>
      <c r="C181" s="9" t="s">
        <v>396</v>
      </c>
      <c r="D181" s="10" t="n">
        <v>2604.89</v>
      </c>
      <c r="E181" s="12" t="s">
        <v>434</v>
      </c>
    </row>
    <row r="182" customFormat="false" ht="15" hidden="false" customHeight="false" outlineLevel="0" collapsed="false">
      <c r="A182" s="11"/>
      <c r="B182" s="12"/>
      <c r="C182" s="9" t="s">
        <v>396</v>
      </c>
      <c r="D182" s="10" t="n">
        <v>96400.63</v>
      </c>
      <c r="E182" s="12" t="s">
        <v>434</v>
      </c>
    </row>
    <row r="183" customFormat="false" ht="15" hidden="false" customHeight="false" outlineLevel="0" collapsed="false">
      <c r="A183" s="11"/>
      <c r="B183" s="12"/>
      <c r="C183" s="9" t="s">
        <v>141</v>
      </c>
      <c r="D183" s="10" t="n">
        <v>251657.28</v>
      </c>
      <c r="E183" s="12" t="s">
        <v>434</v>
      </c>
    </row>
    <row r="184" customFormat="false" ht="15" hidden="false" customHeight="false" outlineLevel="0" collapsed="false">
      <c r="A184" s="11"/>
      <c r="B184" s="12"/>
      <c r="C184" s="9" t="s">
        <v>141</v>
      </c>
      <c r="D184" s="10" t="n">
        <v>173958.71</v>
      </c>
      <c r="E184" s="12" t="s">
        <v>434</v>
      </c>
    </row>
    <row r="185" customFormat="false" ht="13.8" hidden="false" customHeight="false" outlineLevel="0" collapsed="false">
      <c r="A185" s="11"/>
      <c r="B185" s="12"/>
      <c r="C185" s="9" t="s">
        <v>51</v>
      </c>
      <c r="D185" s="10" t="n">
        <v>71698.61</v>
      </c>
      <c r="E185" s="12" t="s">
        <v>941</v>
      </c>
    </row>
    <row r="186" customFormat="false" ht="15" hidden="false" customHeight="false" outlineLevel="0" collapsed="false">
      <c r="A186" s="11"/>
      <c r="B186" s="12"/>
      <c r="C186" s="9" t="s">
        <v>221</v>
      </c>
      <c r="D186" s="10" t="n">
        <v>236055.35</v>
      </c>
      <c r="E186" s="12" t="s">
        <v>434</v>
      </c>
    </row>
    <row r="187" customFormat="false" ht="15" hidden="false" customHeight="false" outlineLevel="0" collapsed="false">
      <c r="A187" s="11"/>
      <c r="B187" s="12"/>
      <c r="C187" s="9" t="s">
        <v>149</v>
      </c>
      <c r="D187" s="10" t="n">
        <v>143000</v>
      </c>
      <c r="E187" s="12" t="s">
        <v>942</v>
      </c>
    </row>
    <row r="188" customFormat="false" ht="13.8" hidden="false" customHeight="false" outlineLevel="0" collapsed="false">
      <c r="A188" s="11"/>
      <c r="B188" s="12"/>
      <c r="C188" s="9"/>
      <c r="D188" s="10"/>
      <c r="E188" s="12"/>
    </row>
    <row r="189" customFormat="false" ht="13.8" hidden="false" customHeight="false" outlineLevel="0" collapsed="false">
      <c r="A189" s="11"/>
      <c r="B189" s="12"/>
      <c r="C189" s="9"/>
      <c r="D189" s="10"/>
      <c r="E189" s="12"/>
    </row>
    <row r="190" customFormat="false" ht="13.8" hidden="false" customHeight="false" outlineLevel="0" collapsed="false">
      <c r="A190" s="11"/>
      <c r="B190" s="12"/>
      <c r="C190" s="9"/>
      <c r="D190" s="10"/>
      <c r="E190" s="12"/>
    </row>
    <row r="191" customFormat="false" ht="15" hidden="false" customHeight="false" outlineLevel="0" collapsed="false">
      <c r="A191" s="28" t="s">
        <v>128</v>
      </c>
      <c r="B191" s="4"/>
      <c r="C191" s="13"/>
      <c r="D191" s="14" t="n">
        <f aca="false">SUM(D166:D190)</f>
        <v>1038042.85</v>
      </c>
      <c r="E191" s="12"/>
    </row>
    <row r="192" customFormat="false" ht="13.8" hidden="false" customHeight="false" outlineLevel="0" collapsed="false">
      <c r="A192" s="28"/>
      <c r="B192" s="4"/>
      <c r="C192" s="13"/>
      <c r="D192" s="14"/>
      <c r="E192" s="12"/>
    </row>
    <row r="193" customFormat="false" ht="15" hidden="false" customHeight="false" outlineLevel="0" collapsed="false">
      <c r="A193" s="60" t="s">
        <v>124</v>
      </c>
      <c r="B193" s="12"/>
      <c r="C193" s="9" t="s">
        <v>141</v>
      </c>
      <c r="D193" s="10" t="n">
        <v>7572</v>
      </c>
      <c r="E193" s="12" t="s">
        <v>943</v>
      </c>
    </row>
    <row r="194" customFormat="false" ht="15" hidden="false" customHeight="false" outlineLevel="0" collapsed="false">
      <c r="A194" s="28" t="s">
        <v>126</v>
      </c>
      <c r="B194" s="4"/>
      <c r="C194" s="13"/>
      <c r="D194" s="14" t="n">
        <f aca="false">SUM(D193:D193)</f>
        <v>7572</v>
      </c>
      <c r="E194" s="4"/>
    </row>
    <row r="195" customFormat="false" ht="13.8" hidden="false" customHeight="false" outlineLevel="0" collapsed="false">
      <c r="A195" s="28"/>
      <c r="B195" s="4"/>
      <c r="C195" s="13"/>
      <c r="D195" s="14"/>
      <c r="E195" s="4"/>
    </row>
    <row r="196" customFormat="false" ht="15" hidden="false" customHeight="false" outlineLevel="0" collapsed="false">
      <c r="A196" s="31" t="s">
        <v>129</v>
      </c>
      <c r="B196" s="12"/>
      <c r="C196" s="9" t="s">
        <v>14</v>
      </c>
      <c r="D196" s="10" t="n">
        <v>8262</v>
      </c>
      <c r="E196" s="12" t="s">
        <v>435</v>
      </c>
    </row>
    <row r="197" customFormat="false" ht="15" hidden="false" customHeight="false" outlineLevel="0" collapsed="false">
      <c r="A197" s="32" t="s">
        <v>131</v>
      </c>
      <c r="B197" s="12"/>
      <c r="C197" s="9"/>
      <c r="D197" s="14" t="n">
        <f aca="false">SUM(D196:D196)</f>
        <v>8262</v>
      </c>
      <c r="E197" s="12"/>
    </row>
    <row r="198" customFormat="false" ht="13.8" hidden="false" customHeight="false" outlineLevel="0" collapsed="false">
      <c r="A198" s="32"/>
      <c r="B198" s="12"/>
      <c r="C198" s="9"/>
      <c r="D198" s="14"/>
      <c r="E198" s="12"/>
    </row>
    <row r="199" customFormat="false" ht="15" hidden="false" customHeight="false" outlineLevel="0" collapsed="false">
      <c r="A199" s="31" t="n">
        <v>65.01</v>
      </c>
      <c r="B199" s="12"/>
      <c r="C199" s="9"/>
      <c r="D199" s="10" t="n">
        <v>25522923.68</v>
      </c>
      <c r="E199" s="12" t="s">
        <v>436</v>
      </c>
    </row>
    <row r="200" customFormat="false" ht="15" hidden="false" customHeight="false" outlineLevel="0" collapsed="false">
      <c r="A200" s="32" t="s">
        <v>133</v>
      </c>
      <c r="B200" s="12"/>
      <c r="C200" s="9"/>
      <c r="D200" s="14" t="n">
        <f aca="false">SUM(D199)</f>
        <v>25522923.68</v>
      </c>
      <c r="E200" s="12"/>
    </row>
    <row r="201" customFormat="false" ht="13.8" hidden="false" customHeight="false" outlineLevel="0" collapsed="false">
      <c r="A201" s="32"/>
      <c r="B201" s="12"/>
      <c r="C201" s="9"/>
      <c r="D201" s="14"/>
      <c r="E201" s="12"/>
    </row>
    <row r="202" customFormat="false" ht="15" hidden="false" customHeight="false" outlineLevel="0" collapsed="false">
      <c r="A202" s="31" t="s">
        <v>134</v>
      </c>
      <c r="B202" s="12"/>
      <c r="C202" s="9" t="s">
        <v>141</v>
      </c>
      <c r="D202" s="10" t="n">
        <v>96264.6</v>
      </c>
      <c r="E202" s="12" t="s">
        <v>944</v>
      </c>
    </row>
    <row r="203" customFormat="false" ht="15" hidden="false" customHeight="false" outlineLevel="0" collapsed="false">
      <c r="A203" s="31"/>
      <c r="B203" s="12"/>
      <c r="C203" s="52" t="s">
        <v>141</v>
      </c>
      <c r="D203" s="54" t="n">
        <v>90108.73</v>
      </c>
      <c r="E203" s="12" t="s">
        <v>944</v>
      </c>
    </row>
    <row r="204" customFormat="false" ht="13.8" hidden="false" customHeight="false" outlineLevel="0" collapsed="false">
      <c r="A204" s="31"/>
      <c r="B204" s="12"/>
      <c r="C204" s="52" t="s">
        <v>141</v>
      </c>
      <c r="D204" s="54" t="n">
        <v>83270.79</v>
      </c>
      <c r="E204" s="12" t="s">
        <v>944</v>
      </c>
    </row>
    <row r="205" customFormat="false" ht="13.8" hidden="false" customHeight="false" outlineLevel="0" collapsed="false">
      <c r="A205" s="31"/>
      <c r="B205" s="12"/>
      <c r="C205" s="52" t="s">
        <v>141</v>
      </c>
      <c r="D205" s="54" t="n">
        <v>106686.11</v>
      </c>
      <c r="E205" s="12" t="s">
        <v>944</v>
      </c>
    </row>
    <row r="206" customFormat="false" ht="13.8" hidden="false" customHeight="false" outlineLevel="0" collapsed="false">
      <c r="A206" s="31"/>
      <c r="B206" s="12"/>
      <c r="C206" s="52" t="s">
        <v>141</v>
      </c>
      <c r="D206" s="54" t="n">
        <v>96719.32</v>
      </c>
      <c r="E206" s="12" t="s">
        <v>944</v>
      </c>
    </row>
    <row r="207" customFormat="false" ht="13.8" hidden="false" customHeight="false" outlineLevel="0" collapsed="false">
      <c r="A207" s="31"/>
      <c r="B207" s="12"/>
      <c r="C207" s="52" t="s">
        <v>141</v>
      </c>
      <c r="D207" s="54" t="n">
        <v>99596.16</v>
      </c>
      <c r="E207" s="12" t="s">
        <v>944</v>
      </c>
    </row>
    <row r="208" customFormat="false" ht="13.8" hidden="false" customHeight="false" outlineLevel="0" collapsed="false">
      <c r="A208" s="31"/>
      <c r="B208" s="12"/>
      <c r="C208" s="52" t="s">
        <v>141</v>
      </c>
      <c r="D208" s="54" t="n">
        <v>148715.89</v>
      </c>
      <c r="E208" s="12" t="s">
        <v>944</v>
      </c>
    </row>
    <row r="209" customFormat="false" ht="13.8" hidden="false" customHeight="false" outlineLevel="0" collapsed="false">
      <c r="A209" s="31"/>
      <c r="B209" s="12"/>
      <c r="C209" s="52"/>
      <c r="D209" s="54" t="n">
        <v>18422875.08</v>
      </c>
      <c r="E209" s="12" t="s">
        <v>240</v>
      </c>
    </row>
    <row r="210" customFormat="false" ht="15" hidden="false" customHeight="false" outlineLevel="0" collapsed="false">
      <c r="A210" s="32" t="s">
        <v>135</v>
      </c>
      <c r="B210" s="4"/>
      <c r="C210" s="13"/>
      <c r="D210" s="14" t="n">
        <f aca="false">SUM(D202:D209)</f>
        <v>19144236.68</v>
      </c>
      <c r="E210" s="27"/>
    </row>
    <row r="211" customFormat="false" ht="13.8" hidden="false" customHeight="false" outlineLevel="0" collapsed="false">
      <c r="A211" s="31" t="s">
        <v>945</v>
      </c>
      <c r="B211" s="4"/>
      <c r="C211" s="9" t="s">
        <v>396</v>
      </c>
      <c r="D211" s="10" t="n">
        <v>139682</v>
      </c>
      <c r="E211" s="27"/>
    </row>
    <row r="212" customFormat="false" ht="13.8" hidden="false" customHeight="false" outlineLevel="0" collapsed="false">
      <c r="A212" s="32" t="s">
        <v>946</v>
      </c>
      <c r="B212" s="4"/>
      <c r="C212" s="13"/>
      <c r="D212" s="14" t="n">
        <f aca="false">SUM(D211)</f>
        <v>139682</v>
      </c>
      <c r="E212" s="27"/>
    </row>
    <row r="213" customFormat="false" ht="13.8" hidden="false" customHeight="false" outlineLevel="0" collapsed="false">
      <c r="A213" s="87" t="s">
        <v>600</v>
      </c>
      <c r="B213" s="27"/>
      <c r="C213" s="52"/>
      <c r="D213" s="54"/>
      <c r="E213" s="27"/>
    </row>
    <row r="214" customFormat="false" ht="15" hidden="false" customHeight="false" outlineLevel="0" collapsed="false">
      <c r="A214" s="88" t="s">
        <v>602</v>
      </c>
      <c r="B214" s="27"/>
      <c r="C214" s="52"/>
      <c r="D214" s="74" t="n">
        <f aca="false">SUM(D213:D213)</f>
        <v>0</v>
      </c>
      <c r="E214" s="27"/>
    </row>
    <row r="215" customFormat="false" ht="13.8" hidden="false" customHeight="false" outlineLevel="0" collapsed="false">
      <c r="A215" s="32"/>
      <c r="B215" s="4"/>
      <c r="C215" s="13"/>
      <c r="D215" s="14"/>
      <c r="E215" s="27"/>
    </row>
    <row r="216" customFormat="false" ht="13.8" hidden="false" customHeight="false" outlineLevel="0" collapsed="false">
      <c r="A216" s="31" t="s">
        <v>304</v>
      </c>
      <c r="B216" s="4"/>
      <c r="C216" s="9" t="s">
        <v>141</v>
      </c>
      <c r="D216" s="10" t="n">
        <v>1173.34</v>
      </c>
      <c r="E216" s="12" t="s">
        <v>947</v>
      </c>
    </row>
    <row r="217" customFormat="false" ht="15" hidden="false" customHeight="false" outlineLevel="0" collapsed="false">
      <c r="A217" s="32" t="s">
        <v>305</v>
      </c>
      <c r="B217" s="4"/>
      <c r="C217" s="13"/>
      <c r="D217" s="14" t="n">
        <f aca="false">SUM(D216:D216)</f>
        <v>1173.34</v>
      </c>
      <c r="E217" s="4"/>
    </row>
    <row r="218" customFormat="false" ht="15" hidden="false" customHeight="false" outlineLevel="0" collapsed="false">
      <c r="D218" s="33" t="n">
        <f aca="false">D13+D18+D21+D25+D28+D31+D34+D44+D66+D96+D101+D119+D122+D124+D127+D130+D139+D142+D147+D150+D165+D191+D194+D197+D200+D210+D212+D214+D217</f>
        <v>46130038.86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Q52" activeCellId="0" sqref="Q52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4" t="s">
        <v>5</v>
      </c>
      <c r="B1" s="5" t="s">
        <v>6</v>
      </c>
      <c r="C1" s="5" t="s">
        <v>7</v>
      </c>
      <c r="D1" s="6" t="s">
        <v>8</v>
      </c>
      <c r="E1" s="5" t="s">
        <v>9</v>
      </c>
    </row>
    <row r="2" customFormat="false" ht="13.8" hidden="false" customHeight="false" outlineLevel="0" collapsed="false">
      <c r="A2" s="12" t="s">
        <v>10</v>
      </c>
      <c r="B2" s="8" t="s">
        <v>852</v>
      </c>
      <c r="C2" s="22" t="n">
        <v>9</v>
      </c>
      <c r="D2" s="10" t="n">
        <f aca="false">234688-49688-37892-846</f>
        <v>146262</v>
      </c>
      <c r="E2" s="11" t="s">
        <v>376</v>
      </c>
    </row>
    <row r="3" customFormat="false" ht="13.8" hidden="false" customHeight="false" outlineLevel="0" collapsed="false">
      <c r="A3" s="7"/>
      <c r="B3" s="8"/>
      <c r="C3" s="9" t="s">
        <v>14</v>
      </c>
      <c r="D3" s="10" t="n">
        <v>63904</v>
      </c>
      <c r="E3" s="11" t="s">
        <v>719</v>
      </c>
    </row>
    <row r="4" customFormat="false" ht="13.8" hidden="false" customHeight="false" outlineLevel="0" collapsed="false">
      <c r="A4" s="7"/>
      <c r="B4" s="8"/>
      <c r="C4" s="9" t="s">
        <v>14</v>
      </c>
      <c r="D4" s="10" t="n">
        <f aca="false">250396</f>
        <v>250396</v>
      </c>
      <c r="E4" s="11" t="s">
        <v>374</v>
      </c>
    </row>
    <row r="5" customFormat="false" ht="13.8" hidden="false" customHeight="false" outlineLevel="0" collapsed="false">
      <c r="A5" s="7"/>
      <c r="B5" s="8"/>
      <c r="C5" s="9" t="s">
        <v>14</v>
      </c>
      <c r="D5" s="10" t="n">
        <v>97336</v>
      </c>
      <c r="E5" s="11" t="s">
        <v>445</v>
      </c>
    </row>
    <row r="6" customFormat="false" ht="13.8" hidden="false" customHeight="false" outlineLevel="0" collapsed="false">
      <c r="A6" s="7"/>
      <c r="B6" s="8"/>
      <c r="C6" s="9" t="s">
        <v>14</v>
      </c>
      <c r="D6" s="10" t="n">
        <f aca="false">170494-20878</f>
        <v>149616</v>
      </c>
      <c r="E6" s="11" t="s">
        <v>376</v>
      </c>
    </row>
    <row r="7" customFormat="false" ht="13.8" hidden="false" customHeight="false" outlineLevel="0" collapsed="false">
      <c r="A7" s="7"/>
      <c r="B7" s="8"/>
      <c r="C7" s="9" t="s">
        <v>14</v>
      </c>
      <c r="D7" s="10" t="n">
        <v>39032</v>
      </c>
      <c r="E7" s="11" t="s">
        <v>376</v>
      </c>
    </row>
    <row r="8" customFormat="false" ht="13.8" hidden="false" customHeight="false" outlineLevel="0" collapsed="false">
      <c r="A8" s="7"/>
      <c r="B8" s="8"/>
      <c r="C8" s="9" t="s">
        <v>14</v>
      </c>
      <c r="D8" s="10" t="n">
        <v>113654</v>
      </c>
      <c r="E8" s="11" t="s">
        <v>376</v>
      </c>
    </row>
    <row r="9" customFormat="false" ht="15" hidden="false" customHeight="false" outlineLevel="0" collapsed="false">
      <c r="A9" s="7"/>
      <c r="B9" s="8"/>
      <c r="C9" s="9" t="s">
        <v>14</v>
      </c>
      <c r="D9" s="10" t="n">
        <v>21754</v>
      </c>
      <c r="E9" s="11" t="s">
        <v>376</v>
      </c>
    </row>
    <row r="10" customFormat="false" ht="15" hidden="false" customHeight="false" outlineLevel="0" collapsed="false">
      <c r="A10" s="7"/>
      <c r="B10" s="8"/>
      <c r="C10" s="9" t="s">
        <v>51</v>
      </c>
      <c r="D10" s="10" t="n">
        <v>860</v>
      </c>
      <c r="E10" s="11" t="s">
        <v>378</v>
      </c>
    </row>
    <row r="11" customFormat="false" ht="15" hidden="false" customHeight="false" outlineLevel="0" collapsed="false">
      <c r="A11" s="7"/>
      <c r="B11" s="8"/>
      <c r="C11" s="9" t="s">
        <v>51</v>
      </c>
      <c r="D11" s="10" t="n">
        <v>1700</v>
      </c>
      <c r="E11" s="11" t="s">
        <v>378</v>
      </c>
    </row>
    <row r="12" customFormat="false" ht="15" hidden="false" customHeight="false" outlineLevel="0" collapsed="false">
      <c r="A12" s="7"/>
      <c r="B12" s="8"/>
      <c r="C12" s="9" t="s">
        <v>51</v>
      </c>
      <c r="D12" s="10" t="n">
        <v>1450</v>
      </c>
      <c r="E12" s="11" t="s">
        <v>378</v>
      </c>
    </row>
    <row r="13" customFormat="false" ht="15" hidden="false" customHeight="false" outlineLevel="0" collapsed="false">
      <c r="A13" s="7"/>
      <c r="B13" s="8"/>
      <c r="C13" s="9" t="s">
        <v>51</v>
      </c>
      <c r="D13" s="10" t="n">
        <v>250</v>
      </c>
      <c r="E13" s="11" t="s">
        <v>378</v>
      </c>
    </row>
    <row r="14" customFormat="false" ht="15" hidden="false" customHeight="false" outlineLevel="0" collapsed="false">
      <c r="A14" s="7"/>
      <c r="B14" s="8"/>
      <c r="C14" s="9" t="s">
        <v>51</v>
      </c>
      <c r="D14" s="10" t="n">
        <v>60</v>
      </c>
      <c r="E14" s="11" t="s">
        <v>378</v>
      </c>
    </row>
    <row r="15" customFormat="false" ht="15" hidden="false" customHeight="false" outlineLevel="0" collapsed="false">
      <c r="A15" s="7"/>
      <c r="B15" s="8"/>
      <c r="C15" s="9" t="s">
        <v>51</v>
      </c>
      <c r="D15" s="10" t="n">
        <v>2455</v>
      </c>
      <c r="E15" s="11" t="s">
        <v>378</v>
      </c>
    </row>
    <row r="16" customFormat="false" ht="15" hidden="false" customHeight="false" outlineLevel="0" collapsed="false">
      <c r="A16" s="7"/>
      <c r="B16" s="8"/>
      <c r="C16" s="9" t="s">
        <v>51</v>
      </c>
      <c r="D16" s="10" t="n">
        <v>750</v>
      </c>
      <c r="E16" s="11" t="s">
        <v>378</v>
      </c>
    </row>
    <row r="17" customFormat="false" ht="15" hidden="false" customHeight="false" outlineLevel="0" collapsed="false">
      <c r="A17" s="7"/>
      <c r="B17" s="8"/>
      <c r="C17" s="9" t="s">
        <v>51</v>
      </c>
      <c r="D17" s="10" t="n">
        <v>2736</v>
      </c>
      <c r="E17" s="11" t="s">
        <v>148</v>
      </c>
    </row>
    <row r="18" customFormat="false" ht="13.8" hidden="false" customHeight="false" outlineLevel="0" collapsed="false">
      <c r="A18" s="7"/>
      <c r="B18" s="8"/>
      <c r="C18" s="9"/>
      <c r="D18" s="10"/>
      <c r="E18" s="11"/>
    </row>
    <row r="19" customFormat="false" ht="15" hidden="false" customHeight="false" outlineLevel="0" collapsed="false">
      <c r="A19" s="4" t="s">
        <v>20</v>
      </c>
      <c r="B19" s="4"/>
      <c r="C19" s="13"/>
      <c r="D19" s="14" t="n">
        <f aca="false">SUM(D2:D17)</f>
        <v>892215</v>
      </c>
      <c r="E19" s="15"/>
    </row>
    <row r="20" customFormat="false" ht="13.8" hidden="false" customHeight="false" outlineLevel="0" collapsed="false">
      <c r="A20" s="12" t="s">
        <v>21</v>
      </c>
      <c r="B20" s="12"/>
      <c r="C20" s="9" t="s">
        <v>14</v>
      </c>
      <c r="D20" s="10" t="n">
        <v>49688</v>
      </c>
      <c r="E20" s="12" t="s">
        <v>846</v>
      </c>
    </row>
    <row r="21" customFormat="false" ht="13.8" hidden="false" customHeight="false" outlineLevel="0" collapsed="false">
      <c r="A21" s="12"/>
      <c r="B21" s="12"/>
      <c r="C21" s="9"/>
      <c r="D21" s="10"/>
      <c r="E21" s="12"/>
    </row>
    <row r="22" customFormat="false" ht="15" hidden="false" customHeight="false" outlineLevel="0" collapsed="false">
      <c r="A22" s="4" t="s">
        <v>23</v>
      </c>
      <c r="B22" s="4"/>
      <c r="C22" s="13"/>
      <c r="D22" s="14" t="n">
        <f aca="false">SUM(D20:D21)</f>
        <v>49688</v>
      </c>
      <c r="E22" s="4"/>
    </row>
    <row r="23" customFormat="false" ht="13.8" hidden="false" customHeight="false" outlineLevel="0" collapsed="false">
      <c r="A23" s="12" t="s">
        <v>24</v>
      </c>
      <c r="B23" s="12"/>
      <c r="C23" s="17" t="n">
        <v>12</v>
      </c>
      <c r="D23" s="17" t="n">
        <v>1263</v>
      </c>
      <c r="E23" s="12" t="s">
        <v>948</v>
      </c>
    </row>
    <row r="24" customFormat="false" ht="13.8" hidden="false" customHeight="false" outlineLevel="0" collapsed="false">
      <c r="A24" s="12"/>
      <c r="B24" s="12"/>
      <c r="C24" s="9" t="s">
        <v>14</v>
      </c>
      <c r="D24" s="10" t="n">
        <v>4844</v>
      </c>
      <c r="E24" s="12" t="s">
        <v>949</v>
      </c>
    </row>
    <row r="25" customFormat="false" ht="13.8" hidden="false" customHeight="false" outlineLevel="0" collapsed="false">
      <c r="A25" s="12"/>
      <c r="B25" s="12"/>
      <c r="C25" s="9" t="s">
        <v>14</v>
      </c>
      <c r="D25" s="10" t="n">
        <v>1938</v>
      </c>
      <c r="E25" s="12" t="s">
        <v>383</v>
      </c>
    </row>
    <row r="26" customFormat="false" ht="13.8" hidden="false" customHeight="false" outlineLevel="0" collapsed="false">
      <c r="A26" s="12"/>
      <c r="B26" s="12"/>
      <c r="C26" s="9" t="s">
        <v>46</v>
      </c>
      <c r="D26" s="10" t="n">
        <v>10840</v>
      </c>
      <c r="E26" s="12" t="s">
        <v>950</v>
      </c>
    </row>
    <row r="27" customFormat="false" ht="13.8" hidden="false" customHeight="false" outlineLevel="0" collapsed="false">
      <c r="A27" s="12"/>
      <c r="B27" s="12"/>
      <c r="C27" s="9" t="s">
        <v>51</v>
      </c>
      <c r="D27" s="10" t="n">
        <v>490</v>
      </c>
      <c r="E27" s="12" t="s">
        <v>951</v>
      </c>
    </row>
    <row r="28" customFormat="false" ht="15" hidden="false" customHeight="false" outlineLevel="0" collapsed="false">
      <c r="A28" s="12"/>
      <c r="B28" s="12"/>
      <c r="C28" s="9"/>
      <c r="D28" s="10"/>
      <c r="E28" s="12"/>
    </row>
    <row r="29" customFormat="false" ht="15" hidden="false" customHeight="false" outlineLevel="0" collapsed="false">
      <c r="A29" s="4" t="s">
        <v>30</v>
      </c>
      <c r="B29" s="4"/>
      <c r="C29" s="13"/>
      <c r="D29" s="14" t="n">
        <f aca="false">SUM(D23:D28)</f>
        <v>19375</v>
      </c>
      <c r="E29" s="17"/>
    </row>
    <row r="30" customFormat="false" ht="13.8" hidden="false" customHeight="false" outlineLevel="0" collapsed="false">
      <c r="A30" s="12" t="s">
        <v>31</v>
      </c>
      <c r="B30" s="4"/>
      <c r="C30" s="52"/>
      <c r="D30" s="54"/>
      <c r="E30" s="12"/>
    </row>
    <row r="31" customFormat="false" ht="15" hidden="false" customHeight="false" outlineLevel="0" collapsed="false">
      <c r="A31" s="12"/>
      <c r="B31" s="4"/>
      <c r="C31" s="52" t="s">
        <v>609</v>
      </c>
      <c r="D31" s="54" t="n">
        <v>330</v>
      </c>
      <c r="E31" s="12" t="s">
        <v>451</v>
      </c>
    </row>
    <row r="32" customFormat="false" ht="15" hidden="false" customHeight="false" outlineLevel="0" collapsed="false">
      <c r="A32" s="12"/>
      <c r="B32" s="4"/>
      <c r="C32" s="52" t="s">
        <v>609</v>
      </c>
      <c r="D32" s="54" t="n">
        <v>250</v>
      </c>
      <c r="E32" s="12" t="s">
        <v>451</v>
      </c>
    </row>
    <row r="33" customFormat="false" ht="15" hidden="false" customHeight="false" outlineLevel="0" collapsed="false">
      <c r="A33" s="12"/>
      <c r="B33" s="4"/>
      <c r="C33" s="52" t="s">
        <v>14</v>
      </c>
      <c r="D33" s="54" t="n">
        <v>250</v>
      </c>
      <c r="E33" s="12" t="s">
        <v>451</v>
      </c>
    </row>
    <row r="34" customFormat="false" ht="15" hidden="false" customHeight="false" outlineLevel="0" collapsed="false">
      <c r="A34" s="12"/>
      <c r="B34" s="4"/>
      <c r="C34" s="52" t="s">
        <v>230</v>
      </c>
      <c r="D34" s="54" t="n">
        <v>250</v>
      </c>
      <c r="E34" s="12" t="s">
        <v>451</v>
      </c>
    </row>
    <row r="35" customFormat="false" ht="15" hidden="false" customHeight="false" outlineLevel="0" collapsed="false">
      <c r="A35" s="17"/>
      <c r="B35" s="12"/>
      <c r="C35" s="9" t="s">
        <v>285</v>
      </c>
      <c r="D35" s="10" t="n">
        <v>520</v>
      </c>
      <c r="E35" s="12" t="s">
        <v>451</v>
      </c>
    </row>
    <row r="36" customFormat="false" ht="15" hidden="false" customHeight="false" outlineLevel="0" collapsed="false">
      <c r="A36" s="12"/>
      <c r="B36" s="12"/>
      <c r="C36" s="9" t="s">
        <v>285</v>
      </c>
      <c r="D36" s="10" t="n">
        <v>520</v>
      </c>
      <c r="E36" s="12" t="s">
        <v>451</v>
      </c>
    </row>
    <row r="37" customFormat="false" ht="15" hidden="false" customHeight="false" outlineLevel="0" collapsed="false">
      <c r="A37" s="12"/>
      <c r="B37" s="12"/>
      <c r="C37" s="9" t="s">
        <v>319</v>
      </c>
      <c r="D37" s="10" t="n">
        <v>250</v>
      </c>
      <c r="E37" s="12" t="s">
        <v>451</v>
      </c>
    </row>
    <row r="38" customFormat="false" ht="15" hidden="false" customHeight="false" outlineLevel="0" collapsed="false">
      <c r="A38" s="4" t="s">
        <v>32</v>
      </c>
      <c r="B38" s="4"/>
      <c r="C38" s="13"/>
      <c r="D38" s="14" t="n">
        <f aca="false">SUM(D30:D37)</f>
        <v>2370</v>
      </c>
      <c r="E38" s="17"/>
    </row>
    <row r="39" customFormat="false" ht="13.8" hidden="false" customHeight="false" outlineLevel="0" collapsed="false">
      <c r="A39" s="4"/>
      <c r="B39" s="4"/>
      <c r="C39" s="13"/>
      <c r="D39" s="14"/>
      <c r="E39" s="17"/>
    </row>
    <row r="40" customFormat="false" ht="13.8" hidden="false" customHeight="false" outlineLevel="0" collapsed="false">
      <c r="A40" s="12" t="s">
        <v>33</v>
      </c>
      <c r="B40" s="12"/>
      <c r="C40" s="9" t="s">
        <v>14</v>
      </c>
      <c r="D40" s="10" t="n">
        <v>37892</v>
      </c>
      <c r="E40" s="12" t="s">
        <v>156</v>
      </c>
    </row>
    <row r="41" customFormat="false" ht="15" hidden="false" customHeight="false" outlineLevel="0" collapsed="false">
      <c r="A41" s="4" t="s">
        <v>35</v>
      </c>
      <c r="B41" s="4"/>
      <c r="C41" s="13"/>
      <c r="D41" s="14" t="n">
        <f aca="false">D40</f>
        <v>37892</v>
      </c>
      <c r="E41" s="4"/>
    </row>
    <row r="42" customFormat="false" ht="13.8" hidden="false" customHeight="false" outlineLevel="0" collapsed="false">
      <c r="A42" s="4"/>
      <c r="B42" s="4"/>
      <c r="C42" s="13"/>
      <c r="D42" s="14"/>
      <c r="E42" s="4"/>
    </row>
    <row r="43" customFormat="false" ht="13.8" hidden="false" customHeight="false" outlineLevel="0" collapsed="false">
      <c r="A43" s="12" t="s">
        <v>36</v>
      </c>
      <c r="B43" s="12"/>
      <c r="C43" s="9" t="s">
        <v>14</v>
      </c>
      <c r="D43" s="18" t="n">
        <v>20878</v>
      </c>
      <c r="E43" s="11" t="s">
        <v>952</v>
      </c>
    </row>
    <row r="44" customFormat="false" ht="13.8" hidden="false" customHeight="false" outlineLevel="0" collapsed="false">
      <c r="A44" s="7"/>
      <c r="B44" s="12"/>
      <c r="C44" s="9" t="s">
        <v>230</v>
      </c>
      <c r="D44" s="10" t="n">
        <v>22470</v>
      </c>
      <c r="E44" s="11" t="s">
        <v>953</v>
      </c>
    </row>
    <row r="45" customFormat="false" ht="15" hidden="false" customHeight="false" outlineLevel="0" collapsed="false">
      <c r="A45" s="4" t="s">
        <v>39</v>
      </c>
      <c r="B45" s="4"/>
      <c r="C45" s="13"/>
      <c r="D45" s="14" t="n">
        <f aca="false">SUM(D43:D44)</f>
        <v>43348</v>
      </c>
      <c r="E45" s="17"/>
    </row>
    <row r="46" customFormat="false" ht="13.8" hidden="false" customHeight="false" outlineLevel="0" collapsed="false">
      <c r="A46" s="4"/>
      <c r="B46" s="4"/>
      <c r="C46" s="13"/>
      <c r="D46" s="14"/>
      <c r="E46" s="17"/>
    </row>
    <row r="47" customFormat="false" ht="13.8" hidden="false" customHeight="false" outlineLevel="0" collapsed="false">
      <c r="A47" s="17" t="s">
        <v>40</v>
      </c>
      <c r="B47" s="17"/>
      <c r="C47" s="17" t="n">
        <v>12</v>
      </c>
      <c r="D47" s="20" t="n">
        <v>846</v>
      </c>
      <c r="E47" s="17" t="s">
        <v>159</v>
      </c>
    </row>
    <row r="48" customFormat="false" ht="13.8" hidden="false" customHeight="false" outlineLevel="0" collapsed="false">
      <c r="A48" s="4" t="s">
        <v>42</v>
      </c>
      <c r="B48" s="17"/>
      <c r="C48" s="17"/>
      <c r="D48" s="21" t="n">
        <f aca="false">D47</f>
        <v>846</v>
      </c>
      <c r="E48" s="17"/>
    </row>
    <row r="49" customFormat="false" ht="13.8" hidden="false" customHeight="false" outlineLevel="0" collapsed="false">
      <c r="A49" s="4"/>
      <c r="B49" s="17"/>
      <c r="C49" s="17"/>
      <c r="D49" s="21"/>
      <c r="E49" s="17"/>
    </row>
    <row r="50" customFormat="false" ht="13.8" hidden="false" customHeight="false" outlineLevel="0" collapsed="false">
      <c r="A50" s="17" t="s">
        <v>954</v>
      </c>
      <c r="B50" s="17"/>
      <c r="C50" s="12" t="n">
        <v>15</v>
      </c>
      <c r="D50" s="89" t="n">
        <v>720</v>
      </c>
      <c r="E50" s="17" t="s">
        <v>955</v>
      </c>
    </row>
    <row r="51" customFormat="false" ht="13.8" hidden="false" customHeight="false" outlineLevel="0" collapsed="false">
      <c r="A51" s="4" t="s">
        <v>562</v>
      </c>
      <c r="B51" s="17"/>
      <c r="C51" s="17"/>
      <c r="D51" s="21" t="n">
        <f aca="false">SUM(D50)</f>
        <v>720</v>
      </c>
      <c r="E51" s="17"/>
    </row>
    <row r="52" customFormat="false" ht="15" hidden="false" customHeight="false" outlineLevel="0" collapsed="false">
      <c r="D52" s="1" t="n">
        <f aca="false">D19+D22+D29+D38+D41+D45+D48+D51</f>
        <v>1046454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2021-01-12T09:25:04Z</dcterms:created>
  <dc:creator>financiar.9</dc:creator>
  <dc:description/>
  <dc:language>en-US</dc:language>
  <cp:lastModifiedBy/>
  <cp:lastPrinted>2021-11-04T10:27:47Z</cp:lastPrinted>
  <dcterms:modified xsi:type="dcterms:W3CDTF">2023-01-09T15:14:54Z</dcterms:modified>
  <cp:revision>161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