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9.xml" ContentType="application/vnd.openxmlformats-officedocument.spreadsheetml.work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23"/>
  </bookViews>
  <sheets>
    <sheet name="PERSONAL IANUARIE" sheetId="1" state="visible" r:id="rId2"/>
    <sheet name="BUNURI SI SERV.IANUARIE" sheetId="2" state="visible" r:id="rId3"/>
    <sheet name="PERSONAL FEBRUARIE" sheetId="3" state="visible" r:id="rId4"/>
    <sheet name="BUNURI SI SERV.FEBRUARIE" sheetId="4" state="visible" r:id="rId5"/>
    <sheet name="BUNURI SI SERV MARTIE" sheetId="5" state="visible" r:id="rId6"/>
    <sheet name="PERSONAL MARTIE " sheetId="6" state="visible" r:id="rId7"/>
    <sheet name="BUNURI SI SERVICII APRILIE " sheetId="7" state="visible" r:id="rId8"/>
    <sheet name="PERSONAL APRILIE " sheetId="8" state="visible" r:id="rId9"/>
    <sheet name="BUNURI SI SERVICII MAI  " sheetId="9" state="visible" r:id="rId10"/>
    <sheet name="PERSONAL MAI" sheetId="10" state="visible" r:id="rId11"/>
    <sheet name="BUNURI SI SERVICII IUNIE" sheetId="11" state="visible" r:id="rId12"/>
    <sheet name="PERSONAL IUNIE" sheetId="12" state="visible" r:id="rId13"/>
    <sheet name="BUNURI SI SERVICII IULIE" sheetId="13" state="visible" r:id="rId14"/>
    <sheet name="PERSONAL IULIE" sheetId="14" state="visible" r:id="rId15"/>
    <sheet name="BUNURI SI SERVICII AUGUST" sheetId="15" state="visible" r:id="rId16"/>
    <sheet name="PERSONAL AUGUST" sheetId="16" state="visible" r:id="rId17"/>
    <sheet name="BUNURI SI SERVICII SEPTEMBRIE" sheetId="17" state="visible" r:id="rId18"/>
    <sheet name="PERSONAL SEPTEMBRIE" sheetId="18" state="visible" r:id="rId19"/>
    <sheet name="BUNURI SI SERVICII OCTOMBRIE" sheetId="19" state="visible" r:id="rId20"/>
    <sheet name="PERSONAL OCTOMBRIE" sheetId="20" state="visible" r:id="rId21"/>
    <sheet name="BUNURI SI SERVICII NOIEMBRIE" sheetId="21" state="visible" r:id="rId22"/>
    <sheet name="PERSONAL NOIEMBRIE" sheetId="22" state="visible" r:id="rId23"/>
    <sheet name="BUNURI SI SERVICII DECEMBRIE" sheetId="23" state="visible" r:id="rId24"/>
    <sheet name="PERSONAL DECEMBRIE" sheetId="24" state="visible" r:id="rId25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<sst xmlns="http://schemas.openxmlformats.org/spreadsheetml/2006/main" count="4861" uniqueCount="1076">
  <si>
    <t xml:space="preserve">MINISTERUL LUCRARILOR PUBLICE, DEZVOLTARII SI ADMINISTRATIEI</t>
  </si>
  <si>
    <t xml:space="preserve">AGENTIA NATIONALA PENTRU LOCUINTE</t>
  </si>
  <si>
    <t xml:space="preserve">Capitolul 70.10 " LOCUINTE, SERVICII SI DEZVOLTARE PUBLICA"</t>
  </si>
  <si>
    <t xml:space="preserve">Titlul 10 "CHELTUIELI DE PERSONAL"</t>
  </si>
  <si>
    <t xml:space="preserve">                                                                                        Perioada : Ianuarie 2023</t>
  </si>
  <si>
    <t xml:space="preserve">CLASIFICATIE BUGETARA</t>
  </si>
  <si>
    <t xml:space="preserve">LUNA</t>
  </si>
  <si>
    <t xml:space="preserve">ZIUA</t>
  </si>
  <si>
    <t xml:space="preserve">SUMA</t>
  </si>
  <si>
    <t xml:space="preserve">EXPLICATII</t>
  </si>
  <si>
    <t xml:space="preserve">10.01.01</t>
  </si>
  <si>
    <t xml:space="preserve">Ianuarie</t>
  </si>
  <si>
    <t xml:space="preserve">11</t>
  </si>
  <si>
    <t xml:space="preserve">Salarii </t>
  </si>
  <si>
    <t xml:space="preserve">impozit tichete vacanta</t>
  </si>
  <si>
    <t xml:space="preserve">12</t>
  </si>
  <si>
    <t xml:space="preserve">Concediu compensat</t>
  </si>
  <si>
    <t xml:space="preserve">sanatate salarii decembrie</t>
  </si>
  <si>
    <t xml:space="preserve">CAS salarii</t>
  </si>
  <si>
    <t xml:space="preserve">impozit salarii decembrie</t>
  </si>
  <si>
    <t xml:space="preserve">CEC salarii ian 2023</t>
  </si>
  <si>
    <t xml:space="preserve">25</t>
  </si>
  <si>
    <t xml:space="preserve">Sindicat</t>
  </si>
  <si>
    <t xml:space="preserve">poprire </t>
  </si>
  <si>
    <t xml:space="preserve">cm dec platit in ianuarie 2023</t>
  </si>
  <si>
    <t xml:space="preserve">spor conditii vatamatoare</t>
  </si>
  <si>
    <t xml:space="preserve">Indemnizatie hrana </t>
  </si>
  <si>
    <t xml:space="preserve">spor handicap</t>
  </si>
  <si>
    <t xml:space="preserve">Total 10.01.01</t>
  </si>
  <si>
    <t xml:space="preserve">10.01.05</t>
  </si>
  <si>
    <t xml:space="preserve">Spor pentru conditii de munca</t>
  </si>
  <si>
    <t xml:space="preserve">Total 10.01.05</t>
  </si>
  <si>
    <t xml:space="preserve">10.01.12</t>
  </si>
  <si>
    <t xml:space="preserve">sanatate CA decembrie</t>
  </si>
  <si>
    <t xml:space="preserve">CAS CA decembrie</t>
  </si>
  <si>
    <t xml:space="preserve">impozit CA decembrie</t>
  </si>
  <si>
    <t xml:space="preserve">31</t>
  </si>
  <si>
    <t xml:space="preserve">indemnizatie CA</t>
  </si>
  <si>
    <t xml:space="preserve">Total 10.01.12</t>
  </si>
  <si>
    <t xml:space="preserve">10.01.13</t>
  </si>
  <si>
    <t xml:space="preserve">drepturi delegatie</t>
  </si>
  <si>
    <t xml:space="preserve">26</t>
  </si>
  <si>
    <t xml:space="preserve">27</t>
  </si>
  <si>
    <t xml:space="preserve">Total 10.01.13</t>
  </si>
  <si>
    <t xml:space="preserve">10.01.17</t>
  </si>
  <si>
    <t xml:space="preserve">Total 10.01.17</t>
  </si>
  <si>
    <t xml:space="preserve">10.03.07</t>
  </si>
  <si>
    <t xml:space="preserve">Contributii asiguratorii pentru munca</t>
  </si>
  <si>
    <t xml:space="preserve">Concedii medicale dec.platite in ian</t>
  </si>
  <si>
    <t xml:space="preserve">Total 10.03.07</t>
  </si>
  <si>
    <t xml:space="preserve">10.01.30</t>
  </si>
  <si>
    <t xml:space="preserve">Alte sporuri</t>
  </si>
  <si>
    <t xml:space="preserve">Total 10.01.30</t>
  </si>
  <si>
    <r>
      <rPr>
        <b val="true"/>
        <sz val="11"/>
        <color rgb="FF000000"/>
        <rFont val="Calibri"/>
        <family val="2"/>
        <charset val="1"/>
      </rPr>
      <t xml:space="preserve">TOTAL</t>
    </r>
    <r>
      <rPr>
        <sz val="11"/>
        <color rgb="FF000000"/>
        <rFont val="Calibri"/>
        <family val="2"/>
        <charset val="1"/>
      </rPr>
      <t xml:space="preserve">  </t>
    </r>
  </si>
  <si>
    <t xml:space="preserve">Titlul 20 "BUNURI SI SERVICII"</t>
  </si>
  <si>
    <t xml:space="preserve">20.01.01</t>
  </si>
  <si>
    <t xml:space="preserve">Total 20.01.01</t>
  </si>
  <si>
    <t xml:space="preserve">20.01.03</t>
  </si>
  <si>
    <t xml:space="preserve">Engie - gaze naturale sediu ANL</t>
  </si>
  <si>
    <t xml:space="preserve">Total 20.01.03</t>
  </si>
  <si>
    <t xml:space="preserve">20.01.04</t>
  </si>
  <si>
    <t xml:space="preserve">19</t>
  </si>
  <si>
    <t xml:space="preserve">APA NOVA BUCURESTI-servicii apa si canalizare</t>
  </si>
  <si>
    <t xml:space="preserve">Directia Generala de Salubritate Sector 3 – Salubritate sediu ANL</t>
  </si>
  <si>
    <t xml:space="preserve">Total 20.01.04</t>
  </si>
  <si>
    <t xml:space="preserve">20.01.05</t>
  </si>
  <si>
    <t xml:space="preserve">OMV - carburanti</t>
  </si>
  <si>
    <t xml:space="preserve">Mol Romania – carburant B-44-WMT</t>
  </si>
  <si>
    <t xml:space="preserve">Total 20.01.05</t>
  </si>
  <si>
    <t xml:space="preserve">20.01.06</t>
  </si>
  <si>
    <t xml:space="preserve">Euro Parts Distribution SRL – piese auto - B-83-WMT</t>
  </si>
  <si>
    <t xml:space="preserve">30</t>
  </si>
  <si>
    <t xml:space="preserve">International Partners Mega Store SRL- lamele stergatoare B-86-WMS</t>
  </si>
  <si>
    <t xml:space="preserve">Total 20.01.06</t>
  </si>
  <si>
    <t xml:space="preserve">20.01.08</t>
  </si>
  <si>
    <t xml:space="preserve">recuperare cheltuieli telefonie mobila</t>
  </si>
  <si>
    <t xml:space="preserve">Vodafone – telefonie mobila</t>
  </si>
  <si>
    <t xml:space="preserve">Posta Romana - taxe postale</t>
  </si>
  <si>
    <t xml:space="preserve">C.N. Posta Romana – servicii postale</t>
  </si>
  <si>
    <t xml:space="preserve">20</t>
  </si>
  <si>
    <t xml:space="preserve">Orange - telefonie mobila</t>
  </si>
  <si>
    <t xml:space="preserve">Fan Courier Express taxe postale</t>
  </si>
  <si>
    <t xml:space="preserve">Total 20.01.08</t>
  </si>
  <si>
    <t xml:space="preserve">20.01.09</t>
  </si>
  <si>
    <t xml:space="preserve">Xerox(Romania) Echipamete si Servicii SA- service echipamnete</t>
  </si>
  <si>
    <t xml:space="preserve">Conexial RO SRL – Servicii asistenta si mentenanta  IT</t>
  </si>
  <si>
    <t xml:space="preserve">S.D. Prestige Impex 97 SRL- reparatii auto B-94-WMS</t>
  </si>
  <si>
    <t xml:space="preserve">Stelano star Srl – reparatii auto-spalare auto</t>
  </si>
  <si>
    <t xml:space="preserve">Nexus Electronics SRL- abonament monitorizare GPS</t>
  </si>
  <si>
    <t xml:space="preserve">Climatico Line SRL – mentenanta aer conditionat</t>
  </si>
  <si>
    <t xml:space="preserve">Total 20.01.09</t>
  </si>
  <si>
    <t xml:space="preserve">20.01.30</t>
  </si>
  <si>
    <t xml:space="preserve">ISC Bihor intretinere ANL Bihor</t>
  </si>
  <si>
    <t xml:space="preserve">Consiliul Judetean Mehedinti - intretinere ANL Mehedinti</t>
  </si>
  <si>
    <t xml:space="preserve">Judetul Satu Mare -intretinere ANL Satu Mare</t>
  </si>
  <si>
    <t xml:space="preserve">Judetul Satu Mare -intretinere ANL Satu Mare (ascensor)</t>
  </si>
  <si>
    <t xml:space="preserve">Compania de Informatica Neamt - abonament Lex Expert</t>
  </si>
  <si>
    <t xml:space="preserve">CIP Avantaje Srl curatenie sediu ANL</t>
  </si>
  <si>
    <t xml:space="preserve">Locativa SA  -intretinere ANL Botosani</t>
  </si>
  <si>
    <t xml:space="preserve">Inter Broker de Asigurare SA – polita RCA (Skoda Octavia)</t>
  </si>
  <si>
    <t xml:space="preserve">Hermes Guard Security SRL- paza sediu ANL</t>
  </si>
  <si>
    <t xml:space="preserve">Team Force Security Srl  paza sediu ANL</t>
  </si>
  <si>
    <t xml:space="preserve">Institutia Prefectului Judetului Mehedinti - intretinere ANL Mehedinti</t>
  </si>
  <si>
    <t xml:space="preserve">Mics Software - asistenta tehnica program salarii</t>
  </si>
  <si>
    <t xml:space="preserve">ISC Bihor intretinere ANL Bihor en termica</t>
  </si>
  <si>
    <t xml:space="preserve">isc Bihor intretinere ANL Bihor-paza</t>
  </si>
  <si>
    <t xml:space="preserve">isC Bihor intretinere ANL Bihor- curatenie</t>
  </si>
  <si>
    <t xml:space="preserve">Ritter ro- polite RCA</t>
  </si>
  <si>
    <t xml:space="preserve">Total 20.01.30</t>
  </si>
  <si>
    <t xml:space="preserve">20.05.30</t>
  </si>
  <si>
    <t xml:space="preserve">Impansan SRL – scaun birou DGA</t>
  </si>
  <si>
    <t xml:space="preserve">Total 20.05.30</t>
  </si>
  <si>
    <t xml:space="preserve">20.06.01</t>
  </si>
  <si>
    <t xml:space="preserve">Deplasari interne</t>
  </si>
  <si>
    <t xml:space="preserve">Abonament decont</t>
  </si>
  <si>
    <t xml:space="preserve">Total 20.06.01</t>
  </si>
  <si>
    <t xml:space="preserve">Total 20.12</t>
  </si>
  <si>
    <t xml:space="preserve">20.24.02</t>
  </si>
  <si>
    <t xml:space="preserve">Comision BCR</t>
  </si>
  <si>
    <t xml:space="preserve">Total 20.24.02</t>
  </si>
  <si>
    <t xml:space="preserve">Primaria Sector 3 - taxa judiciara timbru</t>
  </si>
  <si>
    <t xml:space="preserve">Total 20.25</t>
  </si>
  <si>
    <t xml:space="preserve">20.30.02</t>
  </si>
  <si>
    <t xml:space="preserve">Total 20.30.02</t>
  </si>
  <si>
    <t xml:space="preserve">20.30.04</t>
  </si>
  <si>
    <t xml:space="preserve">ISC – chirie ANL Bihor</t>
  </si>
  <si>
    <t xml:space="preserve">Total 20.30.04</t>
  </si>
  <si>
    <t xml:space="preserve">20.30.30</t>
  </si>
  <si>
    <t xml:space="preserve">extras c.f.  Bacau, online</t>
  </si>
  <si>
    <t xml:space="preserve">Institutia Prefectului Municipiul Bucuresti – taxa eliberare talon+ INMATRICULARE B-86-WMT</t>
  </si>
  <si>
    <t xml:space="preserve">Scala Assistance SRL -taxa drum parc auto ANL</t>
  </si>
  <si>
    <t xml:space="preserve">17</t>
  </si>
  <si>
    <t xml:space="preserve">OCPIA BACAU-taxa radiere sarcina</t>
  </si>
  <si>
    <t xml:space="preserve">18</t>
  </si>
  <si>
    <t xml:space="preserve">extras c.f. ANCPI</t>
  </si>
  <si>
    <t xml:space="preserve">Primaria Sector 3 – impozit auto</t>
  </si>
  <si>
    <t xml:space="preserve">Certsign SA – reinoire 2 semnaturi electronice</t>
  </si>
  <si>
    <t xml:space="preserve">Nexus -SPN – incheiere certificare</t>
  </si>
  <si>
    <t xml:space="preserve">Nexus -SPN – extrase CF</t>
  </si>
  <si>
    <t xml:space="preserve">bonuri parcare reprezentare ANL instanta</t>
  </si>
  <si>
    <t xml:space="preserve">Total 20.30.30</t>
  </si>
  <si>
    <t xml:space="preserve">20.02</t>
  </si>
  <si>
    <t xml:space="preserve">Total 20.02</t>
  </si>
  <si>
    <t xml:space="preserve">09</t>
  </si>
  <si>
    <t xml:space="preserve">Despagubiri litigii</t>
  </si>
  <si>
    <t xml:space="preserve">Total 59.17</t>
  </si>
  <si>
    <t xml:space="preserve">59.40</t>
  </si>
  <si>
    <t xml:space="preserve">Bugetul de Stat - fond handicap</t>
  </si>
  <si>
    <t xml:space="preserve">Total 59.40</t>
  </si>
  <si>
    <t xml:space="preserve">Constructii</t>
  </si>
  <si>
    <t xml:space="preserve">Total 65.01</t>
  </si>
  <si>
    <t xml:space="preserve">71.01.01.</t>
  </si>
  <si>
    <t xml:space="preserve">13</t>
  </si>
  <si>
    <t xml:space="preserve">Total 71.01.01</t>
  </si>
  <si>
    <t xml:space="preserve">                                                                                        Perioada : Februarie  2023</t>
  </si>
  <si>
    <t xml:space="preserve">LUNA </t>
  </si>
  <si>
    <t xml:space="preserve">02</t>
  </si>
  <si>
    <t xml:space="preserve">drepturi salariale</t>
  </si>
  <si>
    <t xml:space="preserve">10</t>
  </si>
  <si>
    <t xml:space="preserve">plata salarii</t>
  </si>
  <si>
    <t xml:space="preserve">impozit salarii</t>
  </si>
  <si>
    <t xml:space="preserve">CAS salariati </t>
  </si>
  <si>
    <t xml:space="preserve">sanatate salariati</t>
  </si>
  <si>
    <t xml:space="preserve">salarii</t>
  </si>
  <si>
    <t xml:space="preserve">16</t>
  </si>
  <si>
    <t xml:space="preserve">cotizatie sindicat</t>
  </si>
  <si>
    <t xml:space="preserve">spor de munca</t>
  </si>
  <si>
    <t xml:space="preserve">impozit C.A.</t>
  </si>
  <si>
    <t xml:space="preserve"> CAS CA</t>
  </si>
  <si>
    <t xml:space="preserve">sanatate C.A.</t>
  </si>
  <si>
    <t xml:space="preserve">delegatie</t>
  </si>
  <si>
    <t xml:space="preserve">indemnizatie hrana</t>
  </si>
  <si>
    <t xml:space="preserve">Contributia Asiguratorie de Munca</t>
  </si>
  <si>
    <t xml:space="preserve">Concedii medicale</t>
  </si>
  <si>
    <t xml:space="preserve">TOTAL GENERAL</t>
  </si>
  <si>
    <t xml:space="preserve">                                                                                        Perioada : Februarie 2023</t>
  </si>
  <si>
    <t xml:space="preserve">23</t>
  </si>
  <si>
    <t xml:space="preserve">2M Digital SRL- toner pt imprimanta </t>
  </si>
  <si>
    <t xml:space="preserve">20.01.02</t>
  </si>
  <si>
    <t xml:space="preserve">gravura laser si chei SRL- multiplicare chei</t>
  </si>
  <si>
    <t xml:space="preserve">Omv Petrom – lichid parbriz</t>
  </si>
  <si>
    <t xml:space="preserve">Total 20.01.02</t>
  </si>
  <si>
    <t xml:space="preserve">Engie Romania Sa -gaze</t>
  </si>
  <si>
    <t xml:space="preserve">Apa Nova Bucuresti - serv apa si canalizare </t>
  </si>
  <si>
    <t xml:space="preserve">Directia Generala de Salubritate S3 – Salubritate ANL</t>
  </si>
  <si>
    <t xml:space="preserve">Omv Petrom - carburant</t>
  </si>
  <si>
    <t xml:space="preserve">03</t>
  </si>
  <si>
    <t xml:space="preserve">Atomic Auto SRL – lamele stergatoare B-65-WMT</t>
  </si>
  <si>
    <t xml:space="preserve">06</t>
  </si>
  <si>
    <t xml:space="preserve">Fan Courier Express Srl - taxe curier</t>
  </si>
  <si>
    <t xml:space="preserve">CN Posta Romana - taxe postale</t>
  </si>
  <si>
    <t xml:space="preserve">Vodafone Romania SA – servicii telefonie mobila</t>
  </si>
  <si>
    <t xml:space="preserve">22</t>
  </si>
  <si>
    <t xml:space="preserve">Orange Romania- servicii telefonie</t>
  </si>
  <si>
    <t xml:space="preserve">SC Auto Moldova SA- reparatii auto B-33-WMS</t>
  </si>
  <si>
    <t xml:space="preserve">Nexus Electronics SRL – abonament monitorizare GPS</t>
  </si>
  <si>
    <t xml:space="preserve">Connexial RO Srl-serv asistenta si mentenanta IT</t>
  </si>
  <si>
    <t xml:space="preserve">Compania De Informatica Neamt - abonament  Lex Expert </t>
  </si>
  <si>
    <t xml:space="preserve">S.C. Locativa SA – intretinere ANL Botosani</t>
  </si>
  <si>
    <t xml:space="preserve">Municipiul Piatra Neamt-chelt intretinere spatiu birou ANL Neamt </t>
  </si>
  <si>
    <t xml:space="preserve">isC Bihor -chelt intretinere  birou ANL Bihor, apa, canal, meteo</t>
  </si>
  <si>
    <t xml:space="preserve">Cometa SA - asistenta tehnica program contabilitate SQL </t>
  </si>
  <si>
    <t xml:space="preserve">ISC-intretinere Arges, serv monitorizare si paza</t>
  </si>
  <si>
    <t xml:space="preserve">ISC-intretinere Arges, serv curatenie</t>
  </si>
  <si>
    <t xml:space="preserve">ISC- intretinere Arges -gaze naturale</t>
  </si>
  <si>
    <t xml:space="preserve">ISC- intretinere Arges -apa, canal si salubritate</t>
  </si>
  <si>
    <t xml:space="preserve">SC CIP AVANTAJ SRL- curatenie ANL</t>
  </si>
  <si>
    <t xml:space="preserve">Hermes Guard Security SRL- Paza sediu ANL</t>
  </si>
  <si>
    <t xml:space="preserve">Ritter Ro- Broker de asigurare- RCA- B26-WMS, B-29WMS, B-86-WMS, B-88-WMD</t>
  </si>
  <si>
    <t xml:space="preserve">Consiliul Judetean Mehedinti – intretinere ANL Mehedinti</t>
  </si>
  <si>
    <t xml:space="preserve">Mics Software SRL- asistenta tehnica program salarii</t>
  </si>
  <si>
    <t xml:space="preserve">Nobel Home Services SRL- servicii intretinere sisteme filtre de apa</t>
  </si>
  <si>
    <t xml:space="preserve">Judetul Satu Mare- chelt intretinere Anl Satu Mare – energie electrica</t>
  </si>
  <si>
    <t xml:space="preserve">judetul Satu Mare- chelt intretinere Anl Satu Mare (apa,canal,salubritate)</t>
  </si>
  <si>
    <t xml:space="preserve">Judetul Satu Mare- chelt intretinere Anl Satu Mare  - intretinere ascensor</t>
  </si>
  <si>
    <r>
      <rPr>
        <sz val="11"/>
        <color rgb="FF000000"/>
        <rFont val="Calibri"/>
        <family val="2"/>
        <charset val="1"/>
      </rPr>
      <t xml:space="preserve">isc Bihor </t>
    </r>
    <r>
      <rPr>
        <strike val="true"/>
        <sz val="11"/>
        <color rgb="FF000000"/>
        <rFont val="Calibri"/>
        <family val="2"/>
        <charset val="1"/>
      </rPr>
      <t xml:space="preserve">chelt intretinere  birou ANL Bihor</t>
    </r>
    <r>
      <rPr>
        <sz val="11"/>
        <color rgb="FF000000"/>
        <rFont val="Calibri"/>
        <family val="2"/>
        <charset val="1"/>
      </rPr>
      <t xml:space="preserve"> servicii paza</t>
    </r>
  </si>
  <si>
    <t xml:space="preserve">isc Bihor -chelt intretinere  birou ANL Bihor, sevicii curatenie</t>
  </si>
  <si>
    <t xml:space="preserve">20.02.</t>
  </si>
  <si>
    <t xml:space="preserve">SC Geco Team Solution SRL – lucrari reparatii ferestre</t>
  </si>
  <si>
    <t xml:space="preserve">Preda si Fiii Instal srl -servicii reparatii curente si intretinere sediu ANL</t>
  </si>
  <si>
    <t xml:space="preserve">Total 20.02.</t>
  </si>
  <si>
    <t xml:space="preserve">21</t>
  </si>
  <si>
    <t xml:space="preserve">decont </t>
  </si>
  <si>
    <t xml:space="preserve">onorariu expert</t>
  </si>
  <si>
    <t xml:space="preserve">comision bancar</t>
  </si>
  <si>
    <t xml:space="preserve">cheltuieli judecata</t>
  </si>
  <si>
    <t xml:space="preserve">Bej Acta Non Verba – cheltuieli judecata</t>
  </si>
  <si>
    <t xml:space="preserve">Primaria sect 3 - taxa  de timbru </t>
  </si>
  <si>
    <t xml:space="preserve">24</t>
  </si>
  <si>
    <t xml:space="preserve">taxa timbru</t>
  </si>
  <si>
    <t xml:space="preserve">Universal Gapo -gospodaresti</t>
  </si>
  <si>
    <t xml:space="preserve">Supermarket la Cocos -protocol</t>
  </si>
  <si>
    <t xml:space="preserve">ISC Bihor- chirie spatiu birou ANL Bihor </t>
  </si>
  <si>
    <t xml:space="preserve">Nexus – Societate profesionala notariala- Declaratie notariala</t>
  </si>
  <si>
    <t xml:space="preserve">ANCPI - extras carte funciara</t>
  </si>
  <si>
    <t xml:space="preserve">Bej – cheltuieli executare</t>
  </si>
  <si>
    <t xml:space="preserve">07</t>
  </si>
  <si>
    <t xml:space="preserve">Bej Acta Non Verba – cheltuieli executare</t>
  </si>
  <si>
    <t xml:space="preserve">14</t>
  </si>
  <si>
    <t xml:space="preserve">Scala Assistance SRL - taxa drum B777ANL</t>
  </si>
  <si>
    <t xml:space="preserve">Grand Line Eurotrans SRL- tractare B-83-WMT</t>
  </si>
  <si>
    <t xml:space="preserve">decont- servicii parcare</t>
  </si>
  <si>
    <t xml:space="preserve">Esth Cas Expert SRL – pachete protocol</t>
  </si>
  <si>
    <t xml:space="preserve">Certsign SA – reinoire certificat digital</t>
  </si>
  <si>
    <t xml:space="preserve">Scala Assistance SRL - taxa drum B-88-WMD, B-95-WMD</t>
  </si>
  <si>
    <t xml:space="preserve">28</t>
  </si>
  <si>
    <t xml:space="preserve">despagubiri</t>
  </si>
  <si>
    <t xml:space="preserve">debit conform sentintei nr 4454/19.05.2022</t>
  </si>
  <si>
    <t xml:space="preserve">cheltuieli executare dosar</t>
  </si>
  <si>
    <t xml:space="preserve">taxa judiciara de timbru</t>
  </si>
  <si>
    <t xml:space="preserve">diferenta actualizare cheltuieli judecata</t>
  </si>
  <si>
    <t xml:space="preserve">Fond handicap</t>
  </si>
  <si>
    <t xml:space="preserve">constructii</t>
  </si>
  <si>
    <t xml:space="preserve">Total 65.01 </t>
  </si>
  <si>
    <t xml:space="preserve">Total 71.01.01 </t>
  </si>
  <si>
    <t xml:space="preserve">                                                                                        Perioada : MARTIE 2023</t>
  </si>
  <si>
    <t xml:space="preserve">Altex Romania – cartus</t>
  </si>
  <si>
    <t xml:space="preserve">Agressione Group SA- furnituri birou</t>
  </si>
  <si>
    <t xml:space="preserve">Engie Romania- gaze </t>
  </si>
  <si>
    <t xml:space="preserve">APA NOVA -servicii apa si canalizare</t>
  </si>
  <si>
    <t xml:space="preserve">Directia Gen de Salubritate sector 3 - salubritate sediu ANL</t>
  </si>
  <si>
    <t xml:space="preserve">OMV PETROM - CARBURANTI </t>
  </si>
  <si>
    <t xml:space="preserve">ITG Online SRL – Mouse pc</t>
  </si>
  <si>
    <t xml:space="preserve">20.01.07</t>
  </si>
  <si>
    <t xml:space="preserve">cheltuieli tractare</t>
  </si>
  <si>
    <t xml:space="preserve">Total 20.01.07</t>
  </si>
  <si>
    <t xml:space="preserve">CN Posta Romana SA - taxe postale registratura ANL </t>
  </si>
  <si>
    <t xml:space="preserve">Vodafone – servicii telefonie mobila februarie 2023</t>
  </si>
  <si>
    <t xml:space="preserve">Fan Courier -serv postale</t>
  </si>
  <si>
    <t xml:space="preserve">S.D. Prestige Impex 97 SRL-  ITP B34WML</t>
  </si>
  <si>
    <t xml:space="preserve">SC MERIDIAN SUD INVEST- reparatii auto B-84-WMT</t>
  </si>
  <si>
    <t xml:space="preserve">S.D. Prestige Impex 97 SRL-rep. auto B-38-WML</t>
  </si>
  <si>
    <t xml:space="preserve">SC Nexus Electronics SRL- abonament monitorizare GPS febr. 2023</t>
  </si>
  <si>
    <t xml:space="preserve">SC AUTO BECORO SRL – rep auto B-92-WMD</t>
  </si>
  <si>
    <t xml:space="preserve">S.D. Prestige Impex 97 SRL-  ITP B-94-WMS si B-61-GKF</t>
  </si>
  <si>
    <t xml:space="preserve">SC Conexial RO SRL – mentenanta IT sediu ANL</t>
  </si>
  <si>
    <t xml:space="preserve">Compania Transporturi Busu SRL- spalare auto B-86-WMT</t>
  </si>
  <si>
    <t xml:space="preserve">R.G.V. Service Dinamic SRL – rep auto B-61-GKD</t>
  </si>
  <si>
    <t xml:space="preserve">Lukoil SRL – spalare auto B-44WMT, B-65-WMT</t>
  </si>
  <si>
    <t xml:space="preserve">Auto Prosper SA – ITP B-92-WMD</t>
  </si>
  <si>
    <r>
      <rPr>
        <sz val="11"/>
        <color rgb="FF000000"/>
        <rFont val="Calibri"/>
        <family val="2"/>
        <charset val="1"/>
      </rPr>
      <t xml:space="preserve">ISC – cheltuieli intretinere spatiu ANL Bihor</t>
    </r>
    <r>
      <rPr>
        <strike val="true"/>
        <sz val="11"/>
        <color rgb="FF000000"/>
        <rFont val="Calibri"/>
        <family val="2"/>
        <charset val="1"/>
      </rPr>
      <t xml:space="preserve">- </t>
    </r>
    <r>
      <rPr>
        <sz val="11"/>
        <color rgb="FF000000"/>
        <rFont val="Calibri"/>
        <family val="2"/>
        <charset val="1"/>
      </rPr>
      <t xml:space="preserve">apa, canal meteo, salubritate</t>
    </r>
  </si>
  <si>
    <t xml:space="preserve">Compania de Informatica Neamt- abonament Lex Expert februarie</t>
  </si>
  <si>
    <t xml:space="preserve">SC Mics Software SRL- asistenta tehnica program salarii-februarie</t>
  </si>
  <si>
    <t xml:space="preserve">ISC – cheltuieli intretinere spatiu ANL Bihor- energie termica</t>
  </si>
  <si>
    <t xml:space="preserve">SC CIP AVANTAJ SRL- curaenie sediu ANL</t>
  </si>
  <si>
    <t xml:space="preserve">Locativa SA- Anl Botosani – canalizare, gaz ianuarie 2023</t>
  </si>
  <si>
    <t xml:space="preserve">SC HERMES GUARD SECURITY SRL – paza sediu ANL</t>
  </si>
  <si>
    <t xml:space="preserve">Locativa SA- Anl Botosani - lift martie 2023</t>
  </si>
  <si>
    <t xml:space="preserve">Cometa srl - asistenta tehnica soft contabilitate</t>
  </si>
  <si>
    <t xml:space="preserve">ISC – cheltuieli intretinere spatiu ANL Arges – monitorizare paza</t>
  </si>
  <si>
    <t xml:space="preserve">ISC – cheltuieli intretinere spatiu ANL Arges – servicii curatenie</t>
  </si>
  <si>
    <t xml:space="preserve">isc – cheltuieli intretinere spatiu ANL Arges – gaze naturale</t>
  </si>
  <si>
    <t xml:space="preserve">isc – cheltuieli intretinere spatiu ANL Arges – apa, canal, salubritate.</t>
  </si>
  <si>
    <t xml:space="preserve">ISC – cheltuieli intretinere spatiu ANL Bihor energie termica</t>
  </si>
  <si>
    <t xml:space="preserve">ISC – cheltuieli intretinere spatiu ANL Bihor – salubritate</t>
  </si>
  <si>
    <t xml:space="preserve">ISC – cheltuieli intretinere spatiu ANL Bihor – serviciu paza</t>
  </si>
  <si>
    <t xml:space="preserve">isc – cheltuieli intretinere spatiu ANL Bihor – serv curatenie</t>
  </si>
  <si>
    <t xml:space="preserve">locativa SA- Anl Botosani – apa, canalizare, gaz februarie 2023</t>
  </si>
  <si>
    <t xml:space="preserve">Municipiul Piatra Neamt- chirie spatiu ANL Neamt</t>
  </si>
  <si>
    <t xml:space="preserve">Preda &amp; Fii Instal Srl -lucrari mentenanta si serv de intretinere sediu ANL</t>
  </si>
  <si>
    <t xml:space="preserve">delegatie </t>
  </si>
  <si>
    <t xml:space="preserve">abonament transport</t>
  </si>
  <si>
    <t xml:space="preserve">20,05,30</t>
  </si>
  <si>
    <t xml:space="preserve">JISK ROMANIA- saltea ap 7</t>
  </si>
  <si>
    <t xml:space="preserve">SC ANTARES ROMANIA SRL – scaune birou</t>
  </si>
  <si>
    <t xml:space="preserve">achizitie rolete ap 7</t>
  </si>
  <si>
    <t xml:space="preserve">Leroy Merlin Romania SRL- prelungitor cu intrerup. Individual</t>
  </si>
  <si>
    <t xml:space="preserve">Online Marketing Center Srl- set husa canapea + fotoliu</t>
  </si>
  <si>
    <t xml:space="preserve">Solar Team Solution SRL – jaluzele verticale birou</t>
  </si>
  <si>
    <t xml:space="preserve">onorariu expert dosar 36157/3/2021</t>
  </si>
  <si>
    <t xml:space="preserve">Total 20.13</t>
  </si>
  <si>
    <t xml:space="preserve">01</t>
  </si>
  <si>
    <t xml:space="preserve">15</t>
  </si>
  <si>
    <t xml:space="preserve">29</t>
  </si>
  <si>
    <t xml:space="preserve">cheltuieli  judecata</t>
  </si>
  <si>
    <t xml:space="preserve">reglare taxa judiciara</t>
  </si>
  <si>
    <t xml:space="preserve">08</t>
  </si>
  <si>
    <t xml:space="preserve">Primaria Sect 3- taxa timbru</t>
  </si>
  <si>
    <t xml:space="preserve">Trezoreria S3- taxa judiciara de timbru</t>
  </si>
  <si>
    <t xml:space="preserve">Primaria sector 3 -taxa timbru</t>
  </si>
  <si>
    <t xml:space="preserve">reglare articol bugetar</t>
  </si>
  <si>
    <t xml:space="preserve">Inspectoratul Judetean in Constructii Bihor -  - chirie spatiu birou ANL Bihor</t>
  </si>
  <si>
    <t xml:space="preserve">Taxa ANCPI </t>
  </si>
  <si>
    <t xml:space="preserve">chelt executare </t>
  </si>
  <si>
    <t xml:space="preserve">storno nc din febr</t>
  </si>
  <si>
    <t xml:space="preserve">servicii parcare</t>
  </si>
  <si>
    <t xml:space="preserve">Directia Generala Economica si Finante Publice Locale – taxa cladire aferent spatiu birou ANL Iasi</t>
  </si>
  <si>
    <t xml:space="preserve">IJC Constanta – penalitati dosar 422203/10.11.2022</t>
  </si>
  <si>
    <t xml:space="preserve">Municipiul Piatra Neamt-alte cheltuieli</t>
  </si>
  <si>
    <t xml:space="preserve">despagubiri </t>
  </si>
  <si>
    <t xml:space="preserve">.</t>
  </si>
  <si>
    <t xml:space="preserve">cheltuieli executare</t>
  </si>
  <si>
    <t xml:space="preserve">restituire Bej</t>
  </si>
  <si>
    <t xml:space="preserve">poprire</t>
  </si>
  <si>
    <t xml:space="preserve">Restituire poprire</t>
  </si>
  <si>
    <t xml:space="preserve">penalitati intarziere dosar 23847/301/2022</t>
  </si>
  <si>
    <t xml:space="preserve">restituire desp</t>
  </si>
  <si>
    <t xml:space="preserve">penalitati dosar 3313/2/2014</t>
  </si>
  <si>
    <t xml:space="preserve">Trezorerie, fond handicap </t>
  </si>
  <si>
    <t xml:space="preserve">71.01.02</t>
  </si>
  <si>
    <t xml:space="preserve">SC 2M Digital SRL- imprimanta multifunctionala Xerox Versalinl B405</t>
  </si>
  <si>
    <t xml:space="preserve">Total 71.01.02</t>
  </si>
  <si>
    <t xml:space="preserve">71.01.03</t>
  </si>
  <si>
    <t xml:space="preserve">2M Digital SRL- Imprimanta multifunctionala Xerox Versalink B405</t>
  </si>
  <si>
    <t xml:space="preserve">Total 71.01.03</t>
  </si>
  <si>
    <t xml:space="preserve">71.01.30</t>
  </si>
  <si>
    <t xml:space="preserve">Total 71.01.30</t>
  </si>
  <si>
    <t xml:space="preserve">Perioada: MARTIE</t>
  </si>
  <si>
    <t xml:space="preserve">Martie</t>
  </si>
  <si>
    <t xml:space="preserve">Trezorerie sector 3, impozit </t>
  </si>
  <si>
    <t xml:space="preserve">Trezorerie sector 3 CAS salariati </t>
  </si>
  <si>
    <t xml:space="preserve">Trezorerie sector 3, sanatate salariati </t>
  </si>
  <si>
    <t xml:space="preserve">spor cond vatamatoare</t>
  </si>
  <si>
    <t xml:space="preserve">cm febr platit in martie</t>
  </si>
  <si>
    <t xml:space="preserve">cm martie platit in aprilie</t>
  </si>
  <si>
    <t xml:space="preserve">sindicat SCUT</t>
  </si>
  <si>
    <t xml:space="preserve">pensie ING</t>
  </si>
  <si>
    <t xml:space="preserve">impozit cm</t>
  </si>
  <si>
    <t xml:space="preserve">plata cm</t>
  </si>
  <si>
    <t xml:space="preserve">cas cm martie</t>
  </si>
  <si>
    <t xml:space="preserve">Trezorerie sector 3, impozit CA</t>
  </si>
  <si>
    <t xml:space="preserve">Trezorerie sector 3, CAS CA </t>
  </si>
  <si>
    <t xml:space="preserve">Trezorerie sector 3, sanatate CA</t>
  </si>
  <si>
    <t xml:space="preserve">CA martie</t>
  </si>
  <si>
    <t xml:space="preserve">Trezorerie sector 3, Contrib asig munca</t>
  </si>
  <si>
    <t xml:space="preserve">concedii medicale </t>
  </si>
  <si>
    <r>
      <rPr>
        <b val="true"/>
        <sz val="11"/>
        <color rgb="FF000000"/>
        <rFont val="Calibri"/>
        <family val="2"/>
        <charset val="1"/>
      </rPr>
      <t xml:space="preserve">TOTAL</t>
    </r>
    <r>
      <rPr>
        <sz val="11"/>
        <color rgb="FF000000"/>
        <rFont val="Calibri"/>
        <family val="2"/>
        <charset val="1"/>
      </rPr>
      <t xml:space="preserve"> </t>
    </r>
    <r>
      <rPr>
        <b val="true"/>
        <sz val="11"/>
        <color rgb="FF000000"/>
        <rFont val="Calibri"/>
        <family val="2"/>
        <charset val="1"/>
      </rPr>
      <t xml:space="preserve">GENERAL</t>
    </r>
  </si>
  <si>
    <t xml:space="preserve">MINISTERUL  DEZVOLTARII, LUCRARILOR PUBLICE  SI ADMINISTRATIEI</t>
  </si>
  <si>
    <t xml:space="preserve">                                                                                        Perioada : </t>
  </si>
  <si>
    <t xml:space="preserve">APRILIE 2023</t>
  </si>
  <si>
    <t xml:space="preserve">Soft Service SRL – achizitie furnituri birou</t>
  </si>
  <si>
    <t xml:space="preserve">Foxx Color SRL – achizitie tusiere</t>
  </si>
  <si>
    <t xml:space="preserve">Engie Romania SA – gaze naturale sediu ANL</t>
  </si>
  <si>
    <t xml:space="preserve">Enel - energie electrica sediu ANL </t>
  </si>
  <si>
    <t xml:space="preserve">Apa Nova Bucuresti- serv apa , canalizare</t>
  </si>
  <si>
    <t xml:space="preserve">Directia Generala de Salubritate Sector 3 – sediu ANL – salubritate martie</t>
  </si>
  <si>
    <t xml:space="preserve">OMV Petrom Marketing Srl - carburant</t>
  </si>
  <si>
    <t xml:space="preserve">OMV Petrom Marketing Srl – carburant</t>
  </si>
  <si>
    <t xml:space="preserve">Altex Romania SRL – piese schimb laptop</t>
  </si>
  <si>
    <t xml:space="preserve">ITG Online SRL- piese schimb PC</t>
  </si>
  <si>
    <t xml:space="preserve">Cristimih Service  SRL – piese schimb auto</t>
  </si>
  <si>
    <t xml:space="preserve">Orange Romania - serv.  telefonie fixa si internet</t>
  </si>
  <si>
    <t xml:space="preserve">CN Posta Romana SA- taxe postale registratura ANL</t>
  </si>
  <si>
    <t xml:space="preserve">Fan Courier Express SRL – servicii postale</t>
  </si>
  <si>
    <t xml:space="preserve">S.D. PRESTIGE IMPEX 97- reparatii auto B-234-WTA</t>
  </si>
  <si>
    <t xml:space="preserve">NEXUS ELECTRONICS SRL – abonament monitorizare GPS</t>
  </si>
  <si>
    <t xml:space="preserve">S.D. PRESTIGE IMPEX 97- reparatii auto B-86-WMS</t>
  </si>
  <si>
    <t xml:space="preserve">Lukoil SRL – spalare auto B65WMT</t>
  </si>
  <si>
    <t xml:space="preserve">Stelano Star SRL – spalare auto</t>
  </si>
  <si>
    <t xml:space="preserve">R.G.V. Service Dinamic SRL- ITP B61GKD</t>
  </si>
  <si>
    <t xml:space="preserve">Global Tyre  Fly Srl- reparatii auto B44WMT</t>
  </si>
  <si>
    <t xml:space="preserve">Connexial RO SRL – asistenta si mentenanta IT</t>
  </si>
  <si>
    <t xml:space="preserve">COMPANIA DE INFORMATICA NEAMT- abonament Lex Expert </t>
  </si>
  <si>
    <t xml:space="preserve">Consiliul Judetean Satu Mare- chelt. Intret. ANL Satu Mare – energie electrica si consum gaz</t>
  </si>
  <si>
    <t xml:space="preserve">Consiliul Judetean Satu Mare- chelt. Intret. ANL Satu Mare – apa, canal, salubritate</t>
  </si>
  <si>
    <t xml:space="preserve">Consiliul Judetean Satu Mare- chelt. Intret. ANL Satu Mare – ascensor</t>
  </si>
  <si>
    <t xml:space="preserve">CIP-AVANTAJ - Serv de curatenie sediu ANL, martie 2023</t>
  </si>
  <si>
    <t xml:space="preserve">ISC- chelt intret ANL Bihor- apa, canal, meteo</t>
  </si>
  <si>
    <t xml:space="preserve">Cometa SRL – Asistenta tehnica program contabilitate SQL</t>
  </si>
  <si>
    <t xml:space="preserve">Mics Software SRL – asistenta tehnica program salarii</t>
  </si>
  <si>
    <t xml:space="preserve">Locativa SA - chelt intret ANL Botosani,lift </t>
  </si>
  <si>
    <t xml:space="preserve">Directia Impozite si Taxe Locale Botosani – taxa salubrizare aferenta spatiu birou ANL Botosani</t>
  </si>
  <si>
    <t xml:space="preserve">Hermes Guard security SRL – paza sediu ANL</t>
  </si>
  <si>
    <t xml:space="preserve">Inter Broker  de Asigurare SA – polite RCA – B92WMD, B34WML, B38WML, B61GKF, B61GKD</t>
  </si>
  <si>
    <t xml:space="preserve">ISC – intretinere ANL Arges</t>
  </si>
  <si>
    <t xml:space="preserve">ISC- servicii curatenie ANL Arges</t>
  </si>
  <si>
    <t xml:space="preserve">ISC – gaze naturale ANL Arges</t>
  </si>
  <si>
    <t xml:space="preserve">ISC – apa, canal, salubritate ANL Arges</t>
  </si>
  <si>
    <t xml:space="preserve">ISC – energie termica ANL Mehedinti</t>
  </si>
  <si>
    <t xml:space="preserve">ISC- energie termica ANL Bihor</t>
  </si>
  <si>
    <t xml:space="preserve">ISC – salubritate ANL Bihor</t>
  </si>
  <si>
    <t xml:space="preserve">Institutia Prefectului jud Mehedinti – intretinere ANL Mehedinti – energie electrica</t>
  </si>
  <si>
    <t xml:space="preserve">institutia Prefectului jud Mehedinti – intretinere ANL Mehedinti – apa, canalizare, salubritate</t>
  </si>
  <si>
    <t xml:space="preserve">ISC – inretinere ANL Arges - monitorizare paza</t>
  </si>
  <si>
    <t xml:space="preserve">isc –  servicii curatenie  ANL Arges</t>
  </si>
  <si>
    <t xml:space="preserve">ISC –  gaze naturale, energie electrica -  ANL Arges</t>
  </si>
  <si>
    <t xml:space="preserve">ISC – ANL Arges – apa, canal si salubritate</t>
  </si>
  <si>
    <t xml:space="preserve">Preda &amp; Fii Instal Srl -igienizare si montare mocheta birou Resurse Umane </t>
  </si>
  <si>
    <t xml:space="preserve">Foxx Color SRL – achizitie stampila</t>
  </si>
  <si>
    <t xml:space="preserve">Altex Romania Srl – achizitie masina spalat ap. 1</t>
  </si>
  <si>
    <t xml:space="preserve">Solar Team Solution SRL – jaluzele verticale birou registratura</t>
  </si>
  <si>
    <t xml:space="preserve">Total 20.05.30.</t>
  </si>
  <si>
    <t xml:space="preserve">StB – abonament</t>
  </si>
  <si>
    <t xml:space="preserve">Parvulescu tache-Contravaloare servicii expert parte ANL – dosar 10420/3/2021</t>
  </si>
  <si>
    <t xml:space="preserve">comisioane bancare</t>
  </si>
  <si>
    <t xml:space="preserve"> 20.25</t>
  </si>
  <si>
    <t xml:space="preserve">chelt judecata</t>
  </si>
  <si>
    <t xml:space="preserve">Supermarket la Cocos  SRL – Protocol</t>
  </si>
  <si>
    <t xml:space="preserve">Universal Gapo SRL – protocol</t>
  </si>
  <si>
    <t xml:space="preserve">ISC- chirie birou ANL Bihor</t>
  </si>
  <si>
    <t xml:space="preserve">05</t>
  </si>
  <si>
    <t xml:space="preserve">Agentia Nationala de Cadastru si Publicitate Imobiliara – documente pentru radiere plus extras CF de informare</t>
  </si>
  <si>
    <t xml:space="preserve">As Profesionala Colegiul Consilierilor Juridici Bucuresti – taxa evaluare dosar inscriere Colegiul Consilierilor Juridici</t>
  </si>
  <si>
    <t xml:space="preserve">taxa ANCPI</t>
  </si>
  <si>
    <t xml:space="preserve">Directia Impozite si Taxe Locale Botosani – taxa executare silita aferent spatiu birou ANL Botosani</t>
  </si>
  <si>
    <t xml:space="preserve">altex Romania SRL – bunuri si servicii</t>
  </si>
  <si>
    <t xml:space="preserve">Contravaloare srvicii parcare</t>
  </si>
  <si>
    <t xml:space="preserve">Contravaloare servicii parcare reprezentare in instanta</t>
  </si>
  <si>
    <t xml:space="preserve">SCADT SA – dobanda GBE</t>
  </si>
  <si>
    <t xml:space="preserve"> 59.17</t>
  </si>
  <si>
    <t xml:space="preserve">chelt judecata dosar 23847/301/2022</t>
  </si>
  <si>
    <t xml:space="preserve">despagubiri/penalitati intarziere dosar 3313/2/2014</t>
  </si>
  <si>
    <t xml:space="preserve">penalitati intarziere dosar 3313/2/2014</t>
  </si>
  <si>
    <t xml:space="preserve">Trezorerie S3, fd handicap </t>
  </si>
  <si>
    <t xml:space="preserve">contructii</t>
  </si>
  <si>
    <t xml:space="preserve">71.01.02.</t>
  </si>
  <si>
    <t xml:space="preserve">Altex Romania SRL – achizitie laptop PH</t>
  </si>
  <si>
    <t xml:space="preserve">Core Software Solutions SRL :Logiteq Software– 1 buc window Pro 2021; 10 buc ofice 2021</t>
  </si>
  <si>
    <t xml:space="preserve">Total 71.01.30.</t>
  </si>
  <si>
    <t xml:space="preserve">TOTAL GENERAL </t>
  </si>
  <si>
    <t xml:space="preserve">MINISTERUL DEZVOLTARII , LUCRARILOR PUBLICE SI ADMINISTRATIEI</t>
  </si>
  <si>
    <t xml:space="preserve">                                                                                        Perioada : Februarie  2021</t>
  </si>
  <si>
    <t xml:space="preserve">Perioada: APRILIE 2023</t>
  </si>
  <si>
    <t xml:space="preserve">APRILIE</t>
  </si>
  <si>
    <t xml:space="preserve">BUGETUL DE STAT -impozit</t>
  </si>
  <si>
    <t xml:space="preserve">Trezorerie S3 -CAS salariati</t>
  </si>
  <si>
    <t xml:space="preserve">Trezorerie S3 -sanatate salariati martie </t>
  </si>
  <si>
    <t xml:space="preserve">salarii </t>
  </si>
  <si>
    <t xml:space="preserve">Sindicat martie</t>
  </si>
  <si>
    <t xml:space="preserve">popriere</t>
  </si>
  <si>
    <t xml:space="preserve">ING pensie martie </t>
  </si>
  <si>
    <t xml:space="preserve">Spor munca</t>
  </si>
  <si>
    <t xml:space="preserve">Trezorerie imp CA </t>
  </si>
  <si>
    <t xml:space="preserve">Trezorerie S3 - CAS CA </t>
  </si>
  <si>
    <t xml:space="preserve">Trezorerie S3 - sanatate CA </t>
  </si>
  <si>
    <t xml:space="preserve">drepturi de delegare</t>
  </si>
  <si>
    <t xml:space="preserve">CAM</t>
  </si>
  <si>
    <t xml:space="preserve">cm aprilie platit in mai</t>
  </si>
  <si>
    <t xml:space="preserve">Total10.03.07</t>
  </si>
  <si>
    <t xml:space="preserve">                                                                                        Perioada : MAI 2023</t>
  </si>
  <si>
    <t xml:space="preserve">Gravura laser si Chei SRL – multiplicare chei secretariat general</t>
  </si>
  <si>
    <t xml:space="preserve">ENGIE-gaze sediu ANL</t>
  </si>
  <si>
    <t xml:space="preserve">ENEL -energie electrica sediu ANL</t>
  </si>
  <si>
    <t xml:space="preserve">Apa Nova- servicii apa si canal</t>
  </si>
  <si>
    <t xml:space="preserve">Directia Generala De Salubritate Sector 3- salubritate sediu ANL</t>
  </si>
  <si>
    <t xml:space="preserve">OMV Petrom Marketing - Carburanti </t>
  </si>
  <si>
    <t xml:space="preserve">Euro Parts Distribution SRL – piese auto B 777 ANL</t>
  </si>
  <si>
    <t xml:space="preserve">ORANGE Romania Communications SA -serv telefoniefixa+internet </t>
  </si>
  <si>
    <t xml:space="preserve">Fan Courirer- servicii postale</t>
  </si>
  <si>
    <t xml:space="preserve">CN POSTA ROMANA- taxe postale </t>
  </si>
  <si>
    <t xml:space="preserve">Auto Clean &amp; Tyres Concept SRL- spalare auto B 83 WMT</t>
  </si>
  <si>
    <t xml:space="preserve">Stelano Star SRL – splare auto</t>
  </si>
  <si>
    <t xml:space="preserve">Testicar Service SRL – ITP B29WMS</t>
  </si>
  <si>
    <t xml:space="preserve">Tires and Parts SRL – vulcanizare B86WMY</t>
  </si>
  <si>
    <t xml:space="preserve">Connexial RO SRL – Servicii asistenta si mentenanta IT</t>
  </si>
  <si>
    <t xml:space="preserve">04</t>
  </si>
  <si>
    <t xml:space="preserve">ISC – cheltuieli  intretinere ANL Bihor – servicii curatenie</t>
  </si>
  <si>
    <t xml:space="preserve">Judetul Satu Mare -  cheltuieli intretinere ANL Satu Mare – energie electrica</t>
  </si>
  <si>
    <t xml:space="preserve">ISC – cheltuieli  intretinere ANL Bihor- energie electrica</t>
  </si>
  <si>
    <t xml:space="preserve">ISC - cheluieli  intretinere ANL Bihor</t>
  </si>
  <si>
    <t xml:space="preserve">ISC -cheltuieli intretinere ANL Bihor</t>
  </si>
  <si>
    <t xml:space="preserve">Compania Informatica Neamt- abonament Lex Expert</t>
  </si>
  <si>
    <t xml:space="preserve">Cip-Avantaj SRL  - curatenie sediu ANL </t>
  </si>
  <si>
    <t xml:space="preserve">lOcativa Sa - cheltuieli  intretinere ANL Botosani – lift</t>
  </si>
  <si>
    <t xml:space="preserve">locativa Sa - cheltuieli  intretinere ANL Botosani – apa, canalizare, gaz</t>
  </si>
  <si>
    <t xml:space="preserve">Hermes Guard Security SRL – paza sediu ANL</t>
  </si>
  <si>
    <t xml:space="preserve">ISC - cheluieli  intretinere ANL Bihor – energie electrica</t>
  </si>
  <si>
    <t xml:space="preserve">Inter Broker de asigurare SA – polite RCA B-94-WMS</t>
  </si>
  <si>
    <t xml:space="preserve">Cometa SRL - asist tehnica SQL </t>
  </si>
  <si>
    <t xml:space="preserve">Judetul satu Mare -  cheltuieli intretinere ANL Satu Mare – energie electrica si gaz, febr.2023</t>
  </si>
  <si>
    <t xml:space="preserve">Judetul Arges - cheltuieli intretinere ANL Satu Mare – apa, canal, salubritate  feb. 2023</t>
  </si>
  <si>
    <t xml:space="preserve">Judetul satu Mare -  cheltuieli intretinere ANL Satu Mare  - ascensor febr. 2023</t>
  </si>
  <si>
    <t xml:space="preserve">judetul Arges - cheltuieli intretinere ANL Satu Mare – energie electrica si gaz ian. 2023</t>
  </si>
  <si>
    <t xml:space="preserve">judetul Arges - cheltuieli intretinere ANL Satu Mare – apa, canal, salubritate ian. 2023</t>
  </si>
  <si>
    <t xml:space="preserve">judetul satu Mare -  cheltuieli intretinere ANL Satu Mare – ascensor ian.2023</t>
  </si>
  <si>
    <t xml:space="preserve">Municipiul Piatra Neamt – cheltuieli intretinere birou ANL Neamt</t>
  </si>
  <si>
    <t xml:space="preserve">ISC - cheluieli  intretinere ANL Bihor – paza</t>
  </si>
  <si>
    <t xml:space="preserve">ISC - cheluieli  intretinere ANL Bihor- salubritate</t>
  </si>
  <si>
    <t xml:space="preserve">ISC - cheluieli  intretinere ANL Bihor- curatenie</t>
  </si>
  <si>
    <t xml:space="preserve">ISC - cheluieli  intretinere ANL Bihor- energie termica</t>
  </si>
  <si>
    <t xml:space="preserve">ISC - cheluieli  intretinere ANL Arges – paza</t>
  </si>
  <si>
    <t xml:space="preserve">ISC - cheluieli  intretinere ANL Arges – serv. Curatenie</t>
  </si>
  <si>
    <t xml:space="preserve">ISC - cheluieli  intretinere ANL Arges – gaze naturale</t>
  </si>
  <si>
    <t xml:space="preserve">ISC - cheluieli  intretinere ANL Arges – apa, canal, salubritate</t>
  </si>
  <si>
    <t xml:space="preserve">Medicina preventiva dr Ivanus SRL- servicii SSM+PSI+SU</t>
  </si>
  <si>
    <t xml:space="preserve">Preda &amp; Fii Instal Srl – igienizare si montare mocheta DMCL</t>
  </si>
  <si>
    <t xml:space="preserve">preda &amp; Fii Instal Srl – reparatii instalatii</t>
  </si>
  <si>
    <t xml:space="preserve">Obiecte inventar – jaluzele verticale birou 49</t>
  </si>
  <si>
    <t xml:space="preserve">top Expewrience SRL- achizitie laptop</t>
  </si>
  <si>
    <t xml:space="preserve">Modern Mobysa Srl- dulap inalt 2 usi</t>
  </si>
  <si>
    <t xml:space="preserve">obiecte inventar - jaluzele verticale ap 7</t>
  </si>
  <si>
    <t xml:space="preserve">Antares Romania SRL – Achizitie mobilier</t>
  </si>
  <si>
    <t xml:space="preserve">Cawel Marnieri SRL – achizitie echipament protectie</t>
  </si>
  <si>
    <t xml:space="preserve">decont abonament</t>
  </si>
  <si>
    <t xml:space="preserve">Biroul Local Expertize – onorariu expert contabil</t>
  </si>
  <si>
    <t xml:space="preserve">Biroul Local Expertize – onorariu expert instanta</t>
  </si>
  <si>
    <t xml:space="preserve">Asoc. Prof A Coleg. Cons. Juridici - taxa participare seminar</t>
  </si>
  <si>
    <t xml:space="preserve">comision BCR</t>
  </si>
  <si>
    <t xml:space="preserve">cheltuieli judecata dosar 42137/3/2017</t>
  </si>
  <si>
    <t xml:space="preserve">cheltuieli judecata dosar 18094/301/2020</t>
  </si>
  <si>
    <t xml:space="preserve">primaria sector 3- taxa timbru dosar 24380/3/2022</t>
  </si>
  <si>
    <t xml:space="preserve">cheltuieli judecata dosar 17764/3/2018</t>
  </si>
  <si>
    <t xml:space="preserve">CHeltuieli judecata dosar 432/1/2023</t>
  </si>
  <si>
    <t xml:space="preserve">taxa timbru dosar 2431/3/2023</t>
  </si>
  <si>
    <t xml:space="preserve">cheltuieli judecata dosar 696/2019</t>
  </si>
  <si>
    <t xml:space="preserve">cheltuieli executare dosar 39855/3/2018</t>
  </si>
  <si>
    <t xml:space="preserve">Auchan Romania SA – protocol</t>
  </si>
  <si>
    <t xml:space="preserve">Supermarket LA COCOS ; AUCHAN ROMANIA- PROTOCOL</t>
  </si>
  <si>
    <t xml:space="preserve">Mega Image SRL – protocol</t>
  </si>
  <si>
    <t xml:space="preserve">ISC -chirie ANL Bihor</t>
  </si>
  <si>
    <t xml:space="preserve">Scala Assistance SRL – taxa drum B38WML, B34WML, B61GKD</t>
  </si>
  <si>
    <t xml:space="preserve">cautiune dosar 4429/301/2023</t>
  </si>
  <si>
    <t xml:space="preserve">4</t>
  </si>
  <si>
    <t xml:space="preserve">c/v servicii  parcare</t>
  </si>
  <si>
    <t xml:space="preserve">Asoc. Prof A Coleg. Cons. - taxa inscriere tablou CCJB</t>
  </si>
  <si>
    <t xml:space="preserve">Taxa ANCPI</t>
  </si>
  <si>
    <t xml:space="preserve">despagubiri dosar 42137/3/2017</t>
  </si>
  <si>
    <t xml:space="preserve">despagubiri civile</t>
  </si>
  <si>
    <t xml:space="preserve">despagubiri dosar 18094/301/2020</t>
  </si>
  <si>
    <t xml:space="preserve">despagubiri dosar 17764/3/2020</t>
  </si>
  <si>
    <t xml:space="preserve">dosar ec nr 1220/2018/03.05.2023</t>
  </si>
  <si>
    <t xml:space="preserve">Dosar 122/2018/03.05.2023</t>
  </si>
  <si>
    <t xml:space="preserve">cheltuieli executare dosar 696/04.05.2023</t>
  </si>
  <si>
    <t xml:space="preserve">despagubiri dosar 39855/3/2018</t>
  </si>
  <si>
    <t xml:space="preserve">TREZ SECTOR 3 FOND HANDICAP</t>
  </si>
  <si>
    <t xml:space="preserve">CONSTRUCTII</t>
  </si>
  <si>
    <t xml:space="preserve">PRIMARIA SECTOR 1- taxa prelungire autorizatie de construire nr 336/2/N/15699</t>
  </si>
  <si>
    <t xml:space="preserve">Evolution Prest Systems – achizitie laptop</t>
  </si>
  <si>
    <t xml:space="preserve">Union Invest serv Srl – Achizitie 8 sisteme de calcul</t>
  </si>
  <si>
    <t xml:space="preserve">Total 71.01.02.</t>
  </si>
  <si>
    <t xml:space="preserve">Achizitie licente Window 10 – 2 buc</t>
  </si>
  <si>
    <t xml:space="preserve">TOTAL</t>
  </si>
  <si>
    <t xml:space="preserve">MAI</t>
  </si>
  <si>
    <t xml:space="preserve">Trezorerie S3 -impozit</t>
  </si>
  <si>
    <t xml:space="preserve">Trezorerie S3 -sanatate salariati </t>
  </si>
  <si>
    <t xml:space="preserve">Salarii aprilie</t>
  </si>
  <si>
    <t xml:space="preserve">Salarii</t>
  </si>
  <si>
    <t xml:space="preserve">Trezorerie S3 Impozit CA</t>
  </si>
  <si>
    <t xml:space="preserve">C.A. salarii mai</t>
  </si>
  <si>
    <t xml:space="preserve">drepturi delegare</t>
  </si>
  <si>
    <t xml:space="preserve">Trezorerie S3- contributii  asiguratorie munca</t>
  </si>
  <si>
    <t xml:space="preserve">indemnizatie concurs</t>
  </si>
  <si>
    <t xml:space="preserve">PERIOADA: IUNIE 2023</t>
  </si>
  <si>
    <t xml:space="preserve">2M Digital SRL – Achizitie cartus xerox</t>
  </si>
  <si>
    <t xml:space="preserve">2M Digital SRL – achizitie cartus xerox 5 buc.</t>
  </si>
  <si>
    <t xml:space="preserve"> 20.01.02</t>
  </si>
  <si>
    <t xml:space="preserve">Distrigaz Sud</t>
  </si>
  <si>
    <t xml:space="preserve">Enel Energie Muntenia SA</t>
  </si>
  <si>
    <t xml:space="preserve">Apa Nova SA – servicii apa si canalizare</t>
  </si>
  <si>
    <t xml:space="preserve">Directia Generala de Salubritate S3- servicii salubritate</t>
  </si>
  <si>
    <t xml:space="preserve">20,01,07</t>
  </si>
  <si>
    <t xml:space="preserve">CN Posta Romana SA -taxe postale</t>
  </si>
  <si>
    <t xml:space="preserve">Vodafone  Romania -serv telefon</t>
  </si>
  <si>
    <t xml:space="preserve">Fan Courier Express - taxe curier</t>
  </si>
  <si>
    <t xml:space="preserve">Orange Romania Communications -serv telefon</t>
  </si>
  <si>
    <t xml:space="preserve">decont cheltuieli</t>
  </si>
  <si>
    <t xml:space="preserve">S.D Prestige Impex 97 SRL- reparatii auto B-86-WMS</t>
  </si>
  <si>
    <t xml:space="preserve">Prestige Impex - reparatii autoB-86-WMS</t>
  </si>
  <si>
    <t xml:space="preserve">Nexus Electronics SRL – GPS</t>
  </si>
  <si>
    <t xml:space="preserve">BD Soft International Srl – abonament SAAS</t>
  </si>
  <si>
    <t xml:space="preserve">BD Soft International Srl – mentenanta suport</t>
  </si>
  <si>
    <t xml:space="preserve">Connexial Ro Srl – mentenanta IT</t>
  </si>
  <si>
    <t xml:space="preserve">S.D Prestige Impex 97 SRL- REparatii auto B-83-WMT</t>
  </si>
  <si>
    <t xml:space="preserve">S.D Prestige Impex 97 SRL- reparatii B-84-WMT</t>
  </si>
  <si>
    <t xml:space="preserve">S.D. Prestige Impex 97 SRL- reparatii  B-84-WMT</t>
  </si>
  <si>
    <t xml:space="preserve">S.D Prestige Impex 97 SRL- anvelope B-23-WTA, B-84-WMT</t>
  </si>
  <si>
    <t xml:space="preserve">locativa Botosani -cheltuiala intretinere ANL Botosani -apa, canalizare, gaz, martie 2023</t>
  </si>
  <si>
    <t xml:space="preserve">Compania de Informatica Neamt - abonament LEX EXPERT</t>
  </si>
  <si>
    <t xml:space="preserve">Alianz-Tiriac Asigurari SA- CASCO 11 autoturisme</t>
  </si>
  <si>
    <t xml:space="preserve">Enel Energie Muntenia SA – gaze naturale sediu ANL</t>
  </si>
  <si>
    <t xml:space="preserve">Medicina Preventiva Dr. Ivanus SRL – servicii Ssm+PSI+SU</t>
  </si>
  <si>
    <t xml:space="preserve">Cometa SRL – asistenta tehnica program contabilitate</t>
  </si>
  <si>
    <t xml:space="preserve">Rapid Clean Insect Srl – servicii dezinsectie</t>
  </si>
  <si>
    <t xml:space="preserve">Locativa SA-cheltuiala intretinere ANL Botosani – lift iunie 2023</t>
  </si>
  <si>
    <t xml:space="preserve">ISC - cheltuieli intretinere Bihor- apa, canal, meteo</t>
  </si>
  <si>
    <t xml:space="preserve">ISC -cheltuieli intretinere ANL Bihor energie electrica</t>
  </si>
  <si>
    <t xml:space="preserve">Municipiul Piatra Neamt - utilitati birou ANL Neamt – energie electrica</t>
  </si>
  <si>
    <t xml:space="preserve">Hermes Guard SecuritY Srl – paza sediu ANL</t>
  </si>
  <si>
    <t xml:space="preserve">Ideal Invest SRL – curatenie sediu ANL</t>
  </si>
  <si>
    <t xml:space="preserve">Municipiul Piatra Neamt - utilitati birou ANL Neamt</t>
  </si>
  <si>
    <t xml:space="preserve">isc - cheltuieli intretinere Bihor- energie termica</t>
  </si>
  <si>
    <t xml:space="preserve">judetul satu Mare – cheltuieli intretinere ANL Satu Mare – en electrica</t>
  </si>
  <si>
    <t xml:space="preserve">judetul satu Mare – cheltuieli intretinere ANL Satu Mare – apa, canal, salubritate</t>
  </si>
  <si>
    <t xml:space="preserve">judetul satu Mare – cheltuieli intretinere ANL Satu Mare – intretinere asscensor</t>
  </si>
  <si>
    <t xml:space="preserve">Solar Team Solution Srl- jaluzele verticale</t>
  </si>
  <si>
    <t xml:space="preserve">STB – abonament</t>
  </si>
  <si>
    <t xml:space="preserve">servicii juridice - “Piperea si asociatii”</t>
  </si>
  <si>
    <t xml:space="preserve">Asoc. Prof. Colegiul Cons. Juridici – taxa participare seminar</t>
  </si>
  <si>
    <t xml:space="preserve">Total 20.13.</t>
  </si>
  <si>
    <t xml:space="preserve">chelt de judecata</t>
  </si>
  <si>
    <t xml:space="preserve">Primaria Sector 3 - taxa timbru </t>
  </si>
  <si>
    <t xml:space="preserve">poprire bej Moianu Adrian</t>
  </si>
  <si>
    <t xml:space="preserve">protocol</t>
  </si>
  <si>
    <t xml:space="preserve">ISC - cheltuieli intretinere Bihor- chirie spatiu ANL</t>
  </si>
  <si>
    <t xml:space="preserve">Gravura Lase si Chei SRL – placa gravata</t>
  </si>
  <si>
    <t xml:space="preserve">Arabesque SRL – gospodaresti</t>
  </si>
  <si>
    <t xml:space="preserve">penalitati mai 2023</t>
  </si>
  <si>
    <t xml:space="preserve">Dralex Edil Construct SRL</t>
  </si>
  <si>
    <t xml:space="preserve">Siro Construct Srl</t>
  </si>
  <si>
    <t xml:space="preserve">Inmark Av SRL – Sistem videoconferinta all-in-one</t>
  </si>
  <si>
    <t xml:space="preserve">2M Digital SRL – imprimanta</t>
  </si>
  <si>
    <t xml:space="preserve">Total 71.01.03.</t>
  </si>
  <si>
    <t xml:space="preserve">Perioada Iunie 2023</t>
  </si>
  <si>
    <t xml:space="preserve">SALARII</t>
  </si>
  <si>
    <t xml:space="preserve">salariu necuvenit</t>
  </si>
  <si>
    <t xml:space="preserve">Cotizatie sindicat</t>
  </si>
  <si>
    <t xml:space="preserve">Poprire</t>
  </si>
  <si>
    <t xml:space="preserve">Trezorerie S3- impozit</t>
  </si>
  <si>
    <t xml:space="preserve">Trezorerie S3 -  CAS salariati</t>
  </si>
  <si>
    <t xml:space="preserve">trezorerie S3 – sanatate salariati</t>
  </si>
  <si>
    <t xml:space="preserve">pensie privata</t>
  </si>
  <si>
    <t xml:space="preserve">salariu</t>
  </si>
  <si>
    <t xml:space="preserve">Trezorerie imp CA  </t>
  </si>
  <si>
    <t xml:space="preserve">CA iunie</t>
  </si>
  <si>
    <t xml:space="preserve">10.02.06</t>
  </si>
  <si>
    <t xml:space="preserve">Sodexo Pass – voucere vacanta 2023</t>
  </si>
  <si>
    <t xml:space="preserve">Total 10.02.06</t>
  </si>
  <si>
    <t xml:space="preserve">Trezorerie S3 – constributie asiguratorie pentru munca</t>
  </si>
  <si>
    <t xml:space="preserve">                                                                                     </t>
  </si>
  <si>
    <t xml:space="preserve">PERIOADA: IULIE 2023</t>
  </si>
  <si>
    <t xml:space="preserve">Lecom Birotica Ardeal SRL - birotica</t>
  </si>
  <si>
    <t xml:space="preserve">multiplicare chei birou</t>
  </si>
  <si>
    <t xml:space="preserve">????</t>
  </si>
  <si>
    <t xml:space="preserve"> ENEL Energie Muntenia SA -energie electrica</t>
  </si>
  <si>
    <t xml:space="preserve">Apa Nova Bucuresti – servicii apa si canalizare</t>
  </si>
  <si>
    <t xml:space="preserve">Directia Generala de Salubritate S3 – Salubritate sediu ANL</t>
  </si>
  <si>
    <t xml:space="preserve"> OMV Petrom- carburant</t>
  </si>
  <si>
    <t xml:space="preserve">Altex Romania SRL – piese schimb PC</t>
  </si>
  <si>
    <t xml:space="preserve">Vodafon -servicii telefonie</t>
  </si>
  <si>
    <t xml:space="preserve"> CN Posta Romana SA - serv postale</t>
  </si>
  <si>
    <t xml:space="preserve">Fan Courier Express SRL -servicii postale</t>
  </si>
  <si>
    <t xml:space="preserve">Orange Romania Comunication SA – servicii telefonie si internet</t>
  </si>
  <si>
    <t xml:space="preserve">S.D. Prestige Impex 97 SRL – anvelope B-23-WTA+ B-84-WMT</t>
  </si>
  <si>
    <t xml:space="preserve">S.D. Prestige Impex 97 SRL –  reparatii B-65-WMT</t>
  </si>
  <si>
    <t xml:space="preserve"> Prestige Impex 97 SRL- serv reparatii auto B-44-WMT</t>
  </si>
  <si>
    <t xml:space="preserve">S.D. Prestige Impex 97 SRL –  prestari servicii B-44-WMT</t>
  </si>
  <si>
    <t xml:space="preserve">S.D. Prestige Impex 97 SRL –  reparatii B-83-WMT</t>
  </si>
  <si>
    <t xml:space="preserve">S.D. Prestige Impex 97 SRL –  prestari servivii B-83-WMT</t>
  </si>
  <si>
    <t xml:space="preserve">Lukoil Romania SRL- spalare auto B44WMT</t>
  </si>
  <si>
    <t xml:space="preserve">Stelano Star SRL – fise spalare auto</t>
  </si>
  <si>
    <t xml:space="preserve">Connexial Ro SRL -  Asistenta si mentenanta IT sediu ANL</t>
  </si>
  <si>
    <t xml:space="preserve">BD Soft International SRL – servicii mentenanta suport </t>
  </si>
  <si>
    <t xml:space="preserve"> 2M Digital SRL – Servicii de reparatii si intretinere a echipamentelor</t>
  </si>
  <si>
    <t xml:space="preserve">s.D. Prestige Impex 97 SRL –  prestari servicii B-234-WTA</t>
  </si>
  <si>
    <t xml:space="preserve">s.D. Prestige Impex 97 SRL –  prestari servicii  ITP B-38-WML</t>
  </si>
  <si>
    <t xml:space="preserve">S.D. Prestige Impex 97 SRL –  prestari servicii   B-84-WMS</t>
  </si>
  <si>
    <t xml:space="preserve">S.D. Prestige Impex 97 SRL –  prestari servicii  - schimb anvelope- B-84-WMS</t>
  </si>
  <si>
    <t xml:space="preserve">S.D. Prestige Impex 97 SRL –  prestari servicii  - schimb anvelope - B-83-WMS</t>
  </si>
  <si>
    <t xml:space="preserve">Nexus Electronics SRL – monitorizare GPS</t>
  </si>
  <si>
    <t xml:space="preserve">BD Soft International SRL – abonament SAAS</t>
  </si>
  <si>
    <t xml:space="preserve">Pac New Spa SRL – reparatii auto – B23WMS</t>
  </si>
  <si>
    <t xml:space="preserve">2M Digital SRL – Servcii de intretinere si reparatii a echipamentelor</t>
  </si>
  <si>
    <t xml:space="preserve">NFS Wheels SRL – vulcanizare B34WML</t>
  </si>
  <si>
    <t xml:space="preserve">Alianzz-Tiriac Asigurari SA – Casco autotrism ANL</t>
  </si>
  <si>
    <t xml:space="preserve">Compania Informatica Neamt – abonament Lex Expert iunie 2023</t>
  </si>
  <si>
    <t xml:space="preserve">Cometa SRL – Asistenta tehnica contabilitate SQL – iunie 2023</t>
  </si>
  <si>
    <t xml:space="preserve">ISC -chelt intretinere ANL Bihor – servicii paza</t>
  </si>
  <si>
    <t xml:space="preserve">Municipiul Piatra Neamt -cheltuieli intretinere ANL Neamt</t>
  </si>
  <si>
    <t xml:space="preserve">Locativa SA- ch eltuieli intretinere ANL Botosani – apa si canalizare</t>
  </si>
  <si>
    <t xml:space="preserve">Institutia prefectului Jud Mehedinti – chelt. Intretinere ANL Mehedinti – energie electrica</t>
  </si>
  <si>
    <t xml:space="preserve">Institutia prefectului Jud Mehedinti – chelt. Intretinere ANL Mehedinti – apa, canalizare, salubritate</t>
  </si>
  <si>
    <t xml:space="preserve">ONRC – abonament BPI</t>
  </si>
  <si>
    <t xml:space="preserve">ISC -chelt intretinere ANL Arges – servicii paza</t>
  </si>
  <si>
    <t xml:space="preserve">ISC -chelt intretinere ANL Arges – servicii curatenie</t>
  </si>
  <si>
    <t xml:space="preserve">ISC -chelt intretinere ANL Arges – gaze naturale</t>
  </si>
  <si>
    <t xml:space="preserve">ISC -chelt intretinere ANL Arges – apa, canal, salubritate</t>
  </si>
  <si>
    <t xml:space="preserve">Medicina Preventiva Dr Ivanus SRL – sevicii SSM+PSI+SU</t>
  </si>
  <si>
    <t xml:space="preserve">Locativa SA- ch eltuieli intretinere ANL Botosani – lift</t>
  </si>
  <si>
    <t xml:space="preserve">Preda &amp; Fiii Instal SRL – Prestari servicii intretinere sediu ANL</t>
  </si>
  <si>
    <t xml:space="preserve">LPV Service Consult SRL – reparatii presostate inalta presiune</t>
  </si>
  <si>
    <t xml:space="preserve">Basorelief Simbol SRL – produse informative si de promovare</t>
  </si>
  <si>
    <t xml:space="preserve">decont -abonament STB</t>
  </si>
  <si>
    <t xml:space="preserve">Piperea &amp; Asociatii – onorariu</t>
  </si>
  <si>
    <t xml:space="preserve">taxa de timbru</t>
  </si>
  <si>
    <t xml:space="preserve">cheltuieli de judecata </t>
  </si>
  <si>
    <t xml:space="preserve">Supermarket La Cocos, Zaniat Com - protocol</t>
  </si>
  <si>
    <t xml:space="preserve">Supermarket La Cocos- protocol</t>
  </si>
  <si>
    <t xml:space="preserve">ISC -chelt intretinere ANL Bihor – chirie spatiu ANL</t>
  </si>
  <si>
    <t xml:space="preserve">Parcare instante</t>
  </si>
  <si>
    <t xml:space="preserve">Fotocopiere dosar executare</t>
  </si>
  <si>
    <t xml:space="preserve">Scala Assistance SRL – taxa drum B26WMS</t>
  </si>
  <si>
    <t xml:space="preserve">Siro Construct SRL - </t>
  </si>
  <si>
    <t xml:space="preserve">Perioada : IULIE 2023</t>
  </si>
  <si>
    <t xml:space="preserve">IULIE</t>
  </si>
  <si>
    <t xml:space="preserve">Bugetul de Stat -impozit</t>
  </si>
  <si>
    <t xml:space="preserve">CASS SALARII</t>
  </si>
  <si>
    <t xml:space="preserve">ING pensie </t>
  </si>
  <si>
    <t xml:space="preserve">CO</t>
  </si>
  <si>
    <t xml:space="preserve">Trezorerie S3 - CAS CA</t>
  </si>
  <si>
    <t xml:space="preserve">Trezorerie S3 - CASS CA</t>
  </si>
  <si>
    <t xml:space="preserve"> plata CA</t>
  </si>
  <si>
    <t xml:space="preserve">10,02,06</t>
  </si>
  <si>
    <t xml:space="preserve">                                                                                        Perioada : Ianuarie 2021</t>
  </si>
  <si>
    <t xml:space="preserve">PERIOADA: AUGUST 2023</t>
  </si>
  <si>
    <t xml:space="preserve">Arabesque SRL – baterii</t>
  </si>
  <si>
    <t xml:space="preserve">Engie Romania-gaze sediu ANL</t>
  </si>
  <si>
    <t xml:space="preserve">Enel- energie electrica</t>
  </si>
  <si>
    <t xml:space="preserve">Apa Nova -serv apa si canalizare</t>
  </si>
  <si>
    <t xml:space="preserve">Directia Generala de Salubritate S3 – salubritate sediu ANL</t>
  </si>
  <si>
    <t xml:space="preserve">Petrom- carburant</t>
  </si>
  <si>
    <t xml:space="preserve">Nelbo techshare SRL , AZ Office SRL – USB adaptot cu cablu alimentare</t>
  </si>
  <si>
    <t xml:space="preserve">Fan Courier SRL - servicii postale</t>
  </si>
  <si>
    <t xml:space="preserve">Recuperare cheltuieli telefonie mobila</t>
  </si>
  <si>
    <t xml:space="preserve">Vodaffone Romania SA – servicii telefonie</t>
  </si>
  <si>
    <t xml:space="preserve">Orange Romania Communications SA- tel fixa + internet - </t>
  </si>
  <si>
    <t xml:space="preserve">2M Digital SRL – serv intretinere echipamente</t>
  </si>
  <si>
    <t xml:space="preserve">Stelano Star SRL- spalare auto (fise)</t>
  </si>
  <si>
    <t xml:space="preserve">Connexial Ro SRL – mentenanta IT</t>
  </si>
  <si>
    <t xml:space="preserve">BD SOFT INTERNATIONAL SRL – servicii mentenanta suport</t>
  </si>
  <si>
    <t xml:space="preserve">BD SOFT INTERNATIONAL SRL – servicii abonament SAAS</t>
  </si>
  <si>
    <t xml:space="preserve">NFS WHEELS srl – VULCANIZARE B777ANL</t>
  </si>
  <si>
    <t xml:space="preserve">S.D. Prestige Impex 97 SRL- reaparatii  B 83 WMT</t>
  </si>
  <si>
    <t xml:space="preserve">Locativa Botosani-chelt intretinere ANL Botosani – apa, canalizare</t>
  </si>
  <si>
    <t xml:space="preserve">ISC – chelt intretin birou ANL Bihor – apa, canal, meteo, salubritate</t>
  </si>
  <si>
    <t xml:space="preserve">ISC – chelt. Intr. spatiu birou ANL Bihor- energie termica</t>
  </si>
  <si>
    <t xml:space="preserve">Judet Satu Mare-chelt intretinere ANL  Satu Mare – energie electrica</t>
  </si>
  <si>
    <t xml:space="preserve">judet Satu Mare-chelt intretinere ANL  Satu Mare- apa, canal, salubritate</t>
  </si>
  <si>
    <t xml:space="preserve">judet Satu Mare-chelt intretinere ANL  Satu Mare- intretinere ascensor</t>
  </si>
  <si>
    <t xml:space="preserve">MICS Software SRL-asistenta tehnica  salarii</t>
  </si>
  <si>
    <t xml:space="preserve">locativa Botosani-chelt intretinere ANL Botosani – lift</t>
  </si>
  <si>
    <t xml:space="preserve">Ideal Invest SRL- curatenie sediu ANL</t>
  </si>
  <si>
    <t xml:space="preserve">IsC - chirie spatiu birou ANL Arges – paza</t>
  </si>
  <si>
    <t xml:space="preserve">ISC – intr  spatiu birou ANL Arges – serv curatenie</t>
  </si>
  <si>
    <t xml:space="preserve">Isc – intr.spatiu birou ANL Arges – gaze naturale</t>
  </si>
  <si>
    <t xml:space="preserve">isc - intr spatiu birou ANL Arges – apa, canal, salubritate</t>
  </si>
  <si>
    <t xml:space="preserve">Cometa SRL – Asistenta tehnica program contabilitate</t>
  </si>
  <si>
    <t xml:space="preserve">Alilianz-Toriac Asigurari SRL – 8 polite PAD</t>
  </si>
  <si>
    <t xml:space="preserve">Medicina Preventiva Dr. Ivanus SRL – Servicii SSM+SU</t>
  </si>
  <si>
    <t xml:space="preserve">Anima Speciality Medical Services SRL – servicii medicina muncii</t>
  </si>
  <si>
    <t xml:space="preserve">Judet Satu Mare-chelt intretinere ANL  Satu Mare – apa, canal salubritate</t>
  </si>
  <si>
    <t xml:space="preserve">Judet Satu Mare-chelt intretinere ANL  Satu Mare – intretinere ascensor</t>
  </si>
  <si>
    <t xml:space="preserve">Institutia Prefectului- chelt intretinere ANL Mehedinti- en. Electrica</t>
  </si>
  <si>
    <t xml:space="preserve">institutia Prefectului- chelt intretinere ANL Mehedinti, apa, canal</t>
  </si>
  <si>
    <t xml:space="preserve">Piperea &amp; Asociatii – servicii juridice</t>
  </si>
  <si>
    <t xml:space="preserve">Supermarket La Cocos: Zaniat Com SRL: Mega Image – Protocol</t>
  </si>
  <si>
    <t xml:space="preserve">ISC - chirie spatiu birou ANL Bihor</t>
  </si>
  <si>
    <t xml:space="preserve">Hornbach Centrala SRL: Dedeman SRL – ghivece+pamant flori</t>
  </si>
  <si>
    <t xml:space="preserve">Scala Assistance  SRL- taxa drum B234WTA B86 WMS</t>
  </si>
  <si>
    <t xml:space="preserve">penalitati iulie 2023</t>
  </si>
  <si>
    <t xml:space="preserve">Dedeman SRL- achizitie cada dus</t>
  </si>
  <si>
    <t xml:space="preserve">Preda &amp; Fiii Instal SRL – prestari servicii</t>
  </si>
  <si>
    <t xml:space="preserve">Agora Import-Export SRL – aparat aer conditionat</t>
  </si>
  <si>
    <t xml:space="preserve">PERIOADA: AUGUST 2023 </t>
  </si>
  <si>
    <t xml:space="preserve">AUGUST</t>
  </si>
  <si>
    <t xml:space="preserve">Avans concedii</t>
  </si>
  <si>
    <t xml:space="preserve">salarii iulie</t>
  </si>
  <si>
    <t xml:space="preserve">trezorerie S3 -sanatate salariati</t>
  </si>
  <si>
    <t xml:space="preserve">CA august</t>
  </si>
  <si>
    <t xml:space="preserve">Trezorerie S3 – impozit CA</t>
  </si>
  <si>
    <t xml:space="preserve">Trezorerie S3 – CAS CA </t>
  </si>
  <si>
    <t xml:space="preserve">Trezorerie S3 – sanatate CA</t>
  </si>
  <si>
    <t xml:space="preserve">indemnizatie concus</t>
  </si>
  <si>
    <t xml:space="preserve">SEPTEMBRIE 2023</t>
  </si>
  <si>
    <t xml:space="preserve">Agression Group SA – furnituri birou</t>
  </si>
  <si>
    <t xml:space="preserve">20,01,02</t>
  </si>
  <si>
    <t xml:space="preserve">Engie SA- gaze naturale sediu ANL</t>
  </si>
  <si>
    <t xml:space="preserve">Apa Nova- serv apa si canalizare</t>
  </si>
  <si>
    <t xml:space="preserve">Zendeco Import Export SRL- achizitie piston C3</t>
  </si>
  <si>
    <t xml:space="preserve">telefon </t>
  </si>
  <si>
    <t xml:space="preserve">CN Posta Romana SA</t>
  </si>
  <si>
    <t xml:space="preserve">Vodafone Romania SA -serv telefonie mobila </t>
  </si>
  <si>
    <t xml:space="preserve">Fan Courier Express SRL- serv postale</t>
  </si>
  <si>
    <t xml:space="preserve">Orange Romania Communication SA – tel fixa, internet</t>
  </si>
  <si>
    <t xml:space="preserve">2M Digital SRL -servicii intretinere si reparatii a echipamentelor</t>
  </si>
  <si>
    <t xml:space="preserve">Porsche Inter Auto Romania SRL – revizie B-86-WMT</t>
  </si>
  <si>
    <t xml:space="preserve">Connexial RO SRL- serv asistenta si mentenanta IT  </t>
  </si>
  <si>
    <t xml:space="preserve">S.D. Prestige Impex 97 SRL – reparatii auto B-84-WMT</t>
  </si>
  <si>
    <t xml:space="preserve">BD SOFT INTERNATIONAL SRL- abonament SAAS</t>
  </si>
  <si>
    <t xml:space="preserve">bd SOFT INTERNATIONAL SRL- mentenanta </t>
  </si>
  <si>
    <t xml:space="preserve">Stelano Star SRL- fise spalare auto</t>
  </si>
  <si>
    <t xml:space="preserve">Mics software SRL - asistenta tehnica program salarii </t>
  </si>
  <si>
    <t xml:space="preserve">COMPANIA DE INFORMATICA NEAMT - abonament LEX EXPERT</t>
  </si>
  <si>
    <t xml:space="preserve">ISC Bihor - cheltuieli intretinere birou ANL Bihor – energie termica</t>
  </si>
  <si>
    <t xml:space="preserve">ISC Bihor - cheltuieli intretinere birou ANL Bihor – paza</t>
  </si>
  <si>
    <t xml:space="preserve">7</t>
  </si>
  <si>
    <t xml:space="preserve">ISC Bihor - cheltuieli intretinere birou ANL Bihor – serv. Curatenie</t>
  </si>
  <si>
    <t xml:space="preserve">ISC Bihor - cheltuieli intretinere birou ANL Bihor – apa, canal, salubritate</t>
  </si>
  <si>
    <t xml:space="preserve">Abac Proiect Enegie SRL – reparatii curente</t>
  </si>
  <si>
    <t xml:space="preserve">Cometa SRL- asistenta tehnica program contabilitate SQL</t>
  </si>
  <si>
    <t xml:space="preserve">Judetul Satu Mare- chelt intretinere ANL Satu Mare- energie electrica</t>
  </si>
  <si>
    <t xml:space="preserve">Judetul Satu Mare- chelt intretinere ANL Satu Mare- apa, canal, salubritate</t>
  </si>
  <si>
    <t xml:space="preserve">Judetul Satu Mare- chelt intretinere ANL Satu Mare- asccensor</t>
  </si>
  <si>
    <t xml:space="preserve">Locativa SA – intretinere ANL Botosani – lift</t>
  </si>
  <si>
    <t xml:space="preserve">isc Arges - cheltuieli intretinere birou ANL Arges- paza</t>
  </si>
  <si>
    <t xml:space="preserve">ISC Arges - cheltuieli intretinere birou ANL Arges- serv. Curatenie</t>
  </si>
  <si>
    <t xml:space="preserve">ISC Arges - cheltuieli intretinere birou ANL Arges- apa, canal, salubritate</t>
  </si>
  <si>
    <t xml:space="preserve">ISC Bihor - cheltuieli intretinere birou ANL Bihor – serv. Paza</t>
  </si>
  <si>
    <t xml:space="preserve">Grad Building SRL – servicii intretinere periodica filtrare apa</t>
  </si>
  <si>
    <t xml:space="preserve">Medicina Preventiva Dr. Ivanus SRL – servicii SSM+PSI+SU</t>
  </si>
  <si>
    <t xml:space="preserve">Locativa SA – intretinere ANL Botosani – apa, canalizare</t>
  </si>
  <si>
    <t xml:space="preserve">Leroy merlin Romania SRL – achizitie cada dus</t>
  </si>
  <si>
    <t xml:space="preserve">Preda &amp; Fiii Instal SRL – servicii intretinere instalatii</t>
  </si>
  <si>
    <t xml:space="preserve">Masta Profile Romania – jaluzele verticale, apart. 6</t>
  </si>
  <si>
    <t xml:space="preserve">abonamnet STB</t>
  </si>
  <si>
    <t xml:space="preserve">Primaria Sector 3 taxa timbru</t>
  </si>
  <si>
    <t xml:space="preserve">Supermarket La Cocos -protocol</t>
  </si>
  <si>
    <t xml:space="preserve">ISC Bihor- chirie spatiu ANL Bihor</t>
  </si>
  <si>
    <t xml:space="preserve">Certsign SA-  semnatura electronica</t>
  </si>
  <si>
    <t xml:space="preserve">Gravura Laser si Chei- placa gravata  DG</t>
  </si>
  <si>
    <t xml:space="preserve">decont bonuri parcare reprezentare instanta</t>
  </si>
  <si>
    <t xml:space="preserve">poprire dosar nr. 42/2015</t>
  </si>
  <si>
    <t xml:space="preserve">Bugetul de Stat- taxa prelungire autorizatie de construire</t>
  </si>
  <si>
    <t xml:space="preserve">Inovative Web Design SRL- achizitie tehnica de calcul</t>
  </si>
  <si>
    <t xml:space="preserve">PERIOADA; SEPTEMBRIE 2023</t>
  </si>
  <si>
    <t xml:space="preserve">SEPTEMBRIE</t>
  </si>
  <si>
    <t xml:space="preserve">CONCEDII</t>
  </si>
  <si>
    <t xml:space="preserve">Trezorerie CAS salariati</t>
  </si>
  <si>
    <t xml:space="preserve">Trezorerie saatate salariati</t>
  </si>
  <si>
    <t xml:space="preserve">Sindicat SCUT</t>
  </si>
  <si>
    <t xml:space="preserve">Trezorerie imp CA</t>
  </si>
  <si>
    <t xml:space="preserve">Trezorerie CAS CA</t>
  </si>
  <si>
    <t xml:space="preserve">Trezorerie sanatate CA</t>
  </si>
  <si>
    <t xml:space="preserve"> indemnizatii CA</t>
  </si>
  <si>
    <t xml:space="preserve">Sodexo Pass  Romania-vouchere vacanta</t>
  </si>
  <si>
    <t xml:space="preserve">OCTOMBRIE 2023</t>
  </si>
  <si>
    <t xml:space="preserve">Engie Romania  SA -energie electrica</t>
  </si>
  <si>
    <t xml:space="preserve">Apa Nova - serv apa si canalizare</t>
  </si>
  <si>
    <t xml:space="preserve">Directia Generala de Salubritate S3- servicii salubritate </t>
  </si>
  <si>
    <t xml:space="preserve">OMV Petrom- carburant</t>
  </si>
  <si>
    <t xml:space="preserve">Fan Courier Express SRL - taxe curier</t>
  </si>
  <si>
    <t xml:space="preserve">Internet Resources Management SRL – servicii IT</t>
  </si>
  <si>
    <t xml:space="preserve">CN Posta Romana – servicii postale</t>
  </si>
  <si>
    <t xml:space="preserve">Vodafone Romania - serv telefonie</t>
  </si>
  <si>
    <t xml:space="preserve">serv telefonie - Orange  Communications SA</t>
  </si>
  <si>
    <t xml:space="preserve">AS- Computer SRL - achizitii subscriptii sistem de fortificare</t>
  </si>
  <si>
    <t xml:space="preserve">S.D. Prestige Impex 97 SRL – reparatii B-34-WML</t>
  </si>
  <si>
    <t xml:space="preserve">Pac Spa Shop SRL – spalare auto B-88-WMD</t>
  </si>
  <si>
    <t xml:space="preserve">S.D. Prestige Impex 97 SRL – reparatii B-777-ANL</t>
  </si>
  <si>
    <t xml:space="preserve">S.D. Prestige Impex 97 SRL – reparatii B-88-WMD</t>
  </si>
  <si>
    <t xml:space="preserve">s.D. Prestige Impex 97 SRL – reparatii B-234-WTA</t>
  </si>
  <si>
    <t xml:space="preserve">Auto Becoro SRL – reparatii auto B-92-WMD</t>
  </si>
  <si>
    <t xml:space="preserve">2M Digital SRL – intretinere echipamente</t>
  </si>
  <si>
    <t xml:space="preserve">BD Soft International SRL – servicii mentenanta suport</t>
  </si>
  <si>
    <t xml:space="preserve">Tim Ciclop SRL – reparatii auto B-67-WMT</t>
  </si>
  <si>
    <t xml:space="preserve">Dedeman SRL –  37 buc lampa incastrata cu led</t>
  </si>
  <si>
    <t xml:space="preserve">Dedeman SRL –  13 buc lampa incastrata cu led + 20 buc lampa spot</t>
  </si>
  <si>
    <t xml:space="preserve">Connexial Ro SRL- mentenanta IT</t>
  </si>
  <si>
    <t xml:space="preserve">Nexus Electronics- abonament monitorizare GPS</t>
  </si>
  <si>
    <t xml:space="preserve">S.D. Prestige Impex 97 SRL – reparatii B-66-WMT</t>
  </si>
  <si>
    <t xml:space="preserve">Bimaexpert SRL – prestari servicii (igienizare instalatii aer conditionat)</t>
  </si>
  <si>
    <t xml:space="preserve">Via Sens SRL – prestari servicii (reparatii imprmanta)</t>
  </si>
  <si>
    <t xml:space="preserve">NRM Tech Services SRL – folie auto B-86-WMT</t>
  </si>
  <si>
    <t xml:space="preserve">Locativa SA-chelt intretinere ANL Botosani – lift</t>
  </si>
  <si>
    <t xml:space="preserve">Compania de Informatica Neamt – abonament LEX</t>
  </si>
  <si>
    <t xml:space="preserve">ISC - cheltuieli intretinere ANL Mehedinti – energie electrica</t>
  </si>
  <si>
    <t xml:space="preserve">Institutia Prefectului Jud Mehedinti- chelt intretinere ANL Mehedinti – apa, canalizare, salubritate</t>
  </si>
  <si>
    <t xml:space="preserve">Judetul Satu Mare-chelt intretinere ANL Satu Mare – energie electrica</t>
  </si>
  <si>
    <t xml:space="preserve">Judetul Satu Mare-chelt intretinere ANL Satu Mare – apa, canal, salubritate</t>
  </si>
  <si>
    <t xml:space="preserve">judetul Satu Mare-chelt intretinere ANL Satu Mare – ascensor</t>
  </si>
  <si>
    <t xml:space="preserve">Mics Sowtware- program informatic E-factura</t>
  </si>
  <si>
    <t xml:space="preserve">ISC - cheltuieli intretinere ANL Bihor – energie termica</t>
  </si>
  <si>
    <t xml:space="preserve">ISC Bihor- cheltuieli intretinere ANL Bihor- apa, canal, salubritate</t>
  </si>
  <si>
    <t xml:space="preserve">ISC - cheltuieli intretinere ANL Bihor – servicii curatenie</t>
  </si>
  <si>
    <t xml:space="preserve">ISC - cheltuieli intretinere ANL Bihor – serv. Paza</t>
  </si>
  <si>
    <t xml:space="preserve">isC - cheltuieli intretinere ANL Arges – paza</t>
  </si>
  <si>
    <t xml:space="preserve">isC - cheltuieli intretinere ANL Arges- servicii curatenie</t>
  </si>
  <si>
    <t xml:space="preserve">isC - cheltuieli intretinere ANL Arges- gaze naturale</t>
  </si>
  <si>
    <t xml:space="preserve">isc - cheltuieli intretinere ANL Arges- apa, canal, salubritate</t>
  </si>
  <si>
    <t xml:space="preserve">ISC - cheltuieli intretinere ANL Bihor – apa, canal, meteo</t>
  </si>
  <si>
    <t xml:space="preserve">ISC - cheltuieli intretinere ANL Bihor – en electrica</t>
  </si>
  <si>
    <t xml:space="preserve">Medicina preventiva Dr. Ivanus SRL</t>
  </si>
  <si>
    <t xml:space="preserve">Climatico Line SRL- achizitie ventiloconvectoare</t>
  </si>
  <si>
    <t xml:space="preserve">Preda&amp;Fiii Instal SRL - reparatii si intretinere cladire sediu</t>
  </si>
  <si>
    <t xml:space="preserve">Climatico Line SRL- achizitie 6 ventiloconvectoare</t>
  </si>
  <si>
    <t xml:space="preserve">Decont abonamnet RATB</t>
  </si>
  <si>
    <t xml:space="preserve">decont trecere pod</t>
  </si>
  <si>
    <t xml:space="preserve">20.12</t>
  </si>
  <si>
    <t xml:space="preserve">Expert Eval SRL- servicii evaluare </t>
  </si>
  <si>
    <t xml:space="preserve">Piperea si Asociatii – contract asistenta juridica</t>
  </si>
  <si>
    <t xml:space="preserve">20.13</t>
  </si>
  <si>
    <t xml:space="preserve">INA – curs perfectionare</t>
  </si>
  <si>
    <t xml:space="preserve">curs perfectionare</t>
  </si>
  <si>
    <t xml:space="preserve">cheltuieli de judecata dosar 1852/3/2017</t>
  </si>
  <si>
    <t xml:space="preserve">taxa timbru </t>
  </si>
  <si>
    <t xml:space="preserve">cheltuieli judecata dosar 8491/3/2021</t>
  </si>
  <si>
    <t xml:space="preserve">cheltuieli judecata dosar nr. 6659/3/2022</t>
  </si>
  <si>
    <t xml:space="preserve">Supermarket La Cocos SRL – protocol</t>
  </si>
  <si>
    <t xml:space="preserve">Auchan Romania SA, Universal Gapo SRL – protocol</t>
  </si>
  <si>
    <t xml:space="preserve">ISC-  chirie spatiu birou ANL Bihor</t>
  </si>
  <si>
    <t xml:space="preserve">Beja Dumitrache si Dumitrache – cheltuieli executare silita dosr 435/2023</t>
  </si>
  <si>
    <t xml:space="preserve">Cheltuieli xeroxare dosar executare 5/2023</t>
  </si>
  <si>
    <t xml:space="preserve">Decont parcare</t>
  </si>
  <si>
    <t xml:space="preserve">Bej Ghilencea Marian – cheltuieli executare silita dosar 100/2023</t>
  </si>
  <si>
    <t xml:space="preserve">Compania Municipala Parking – abonament parcare</t>
  </si>
  <si>
    <t xml:space="preserve">SCPEJ Cosoreanu &amp; Asociatii – onorariu dosar 2966/2023</t>
  </si>
  <si>
    <t xml:space="preserve">59.17</t>
  </si>
  <si>
    <t xml:space="preserve">Poprire BCR – Manole Gelu</t>
  </si>
  <si>
    <t xml:space="preserve">actualizare rata inflatie dosar 44252/3/2018</t>
  </si>
  <si>
    <t xml:space="preserve">penalitati de intarziere – dosar 6659/3/2022</t>
  </si>
  <si>
    <t xml:space="preserve">penalitati de intarziere – lot 626</t>
  </si>
  <si>
    <t xml:space="preserve">penalitati de intarziere – bloc A24, ap 2</t>
  </si>
  <si>
    <t xml:space="preserve">penalitati lot 832</t>
  </si>
  <si>
    <t xml:space="preserve">penalitati lot 391</t>
  </si>
  <si>
    <t xml:space="preserve">Connexial Ro SRL- echipament Firewall Palo Alto Networks</t>
  </si>
  <si>
    <t xml:space="preserve">PERIOADA: OCTOMBRIE 2023</t>
  </si>
  <si>
    <t xml:space="preserve">OCTOMBRIE</t>
  </si>
  <si>
    <t xml:space="preserve">Trezorerie S3 -impozit salarii </t>
  </si>
  <si>
    <t xml:space="preserve">Sindicat Scut</t>
  </si>
  <si>
    <t xml:space="preserve">Sodexo Passo - retur tichete vacanta</t>
  </si>
  <si>
    <t xml:space="preserve">NOIEMBRIE 2023</t>
  </si>
  <si>
    <t xml:space="preserve">Enel  - energie electrica</t>
  </si>
  <si>
    <t xml:space="preserve">Directia Generala de Salubritate Sector 3 – salubritate sediu ANL</t>
  </si>
  <si>
    <t xml:space="preserve">OMV PETROM MARKETING SRL-carburanti </t>
  </si>
  <si>
    <t xml:space="preserve">31.10</t>
  </si>
  <si>
    <t xml:space="preserve">FAN COURIER EXPRESS SRL-Decont serv postale  </t>
  </si>
  <si>
    <t xml:space="preserve">ORANGE ROMANIA – servicii telefonie</t>
  </si>
  <si>
    <t xml:space="preserve">31 </t>
  </si>
  <si>
    <t xml:space="preserve">AUTO MOLDOVA SA- reparatii auto B-33-WMS</t>
  </si>
  <si>
    <t xml:space="preserve">Stelano Star Srl- fise spalari auto</t>
  </si>
  <si>
    <t xml:space="preserve">Ionusim SRL – reparatii auto B29WMS</t>
  </si>
  <si>
    <t xml:space="preserve">S.D. PRESTIGE IMPEX 97 SRL – reparatii auto B-86-WMS</t>
  </si>
  <si>
    <t xml:space="preserve">AS-COMPUTER BUCURESTI SRL – antivirus</t>
  </si>
  <si>
    <t xml:space="preserve">Decont – copiere planse color</t>
  </si>
  <si>
    <t xml:space="preserve">BD Soft international SRL – abonament SAAS</t>
  </si>
  <si>
    <t xml:space="preserve">BD Soft international SRL – servicii mentenanta suport</t>
  </si>
  <si>
    <t xml:space="preserve">Tires AND PARTS SRL – schimb anvelope B-86-WMT</t>
  </si>
  <si>
    <t xml:space="preserve">2M DIGITAL SRL- servicii intrtinere si reparatii echipamente</t>
  </si>
  <si>
    <t xml:space="preserve">S.D. PRESTIGE IMPEX 97 SRL – reparatii auto B-234-WTA</t>
  </si>
  <si>
    <t xml:space="preserve">Connexial Ro SRL – Asistenta si mntenanta IT</t>
  </si>
  <si>
    <t xml:space="preserve">SC anima Speciality Medical Services SRL – servicii medicina muncii</t>
  </si>
  <si>
    <t xml:space="preserve">Hermes Guard Securiti SRL – paza sediu ANL</t>
  </si>
  <si>
    <t xml:space="preserve">LOCATIVA SA – cheltuieli intretinere ANL Botosani- apa, canalizare</t>
  </si>
  <si>
    <t xml:space="preserve">MICS SOFTWARE SRL- asistenta tehnica programe (invoice)</t>
  </si>
  <si>
    <t xml:space="preserve">CoMETA SRL – aistenta tehnica program contabilitate SQL</t>
  </si>
  <si>
    <t xml:space="preserve">ISC – cheltuieli intretinere Arges – paza</t>
  </si>
  <si>
    <t xml:space="preserve">ISC – cheltuieli intretinere ANL Arges – serv. Curatenie</t>
  </si>
  <si>
    <t xml:space="preserve">ISC – cheltuieli intretinere ANL Arges – apa, canal, salubritate</t>
  </si>
  <si>
    <t xml:space="preserve">LocatIVA SA – cheltuieli intretinere ANL Botosani- lift  </t>
  </si>
  <si>
    <t xml:space="preserve">Judetul Satu Mare – cheltuieli intretinere ANL Satu Mare – energie electrica</t>
  </si>
  <si>
    <t xml:space="preserve">Judetul Satu Mare – cheltuieli intretinere ANL Satu Mare – apa, canal, salubritate</t>
  </si>
  <si>
    <t xml:space="preserve">Judetul Satu Mare – cheltuieli intretinere ANL Satu Mare – ascensor</t>
  </si>
  <si>
    <t xml:space="preserve">SCALA ASSISTANCE SRL – taxa drum B33WMS, B 344 WMT, B 367 WMT</t>
  </si>
  <si>
    <t xml:space="preserve">Capital Clean SRL – servicii curatenie sediu ANL</t>
  </si>
  <si>
    <t xml:space="preserve">Compania Informatica Neamt – abonament Lex Expert</t>
  </si>
  <si>
    <t xml:space="preserve">Compania Municipala Parking Bucuresti SRL – 5 abonamente lunare parking</t>
  </si>
  <si>
    <t xml:space="preserve">Asirom Sa – Casco B-86-WMT</t>
  </si>
  <si>
    <t xml:space="preserve">Medicina Preventiva Dr. Ivanus SRL – Servicii SSM+PSI+SU</t>
  </si>
  <si>
    <t xml:space="preserve">Institutia Prefectului Jud Mehedinti –  ANL Mehedinti – energie electrica</t>
  </si>
  <si>
    <t xml:space="preserve">institutia Prefectului Jud Mehedinti –  ANL Mehedinti – apa, canalizare, salubritate</t>
  </si>
  <si>
    <t xml:space="preserve">ISC – ANL Bihor – energie electrica</t>
  </si>
  <si>
    <t xml:space="preserve">?</t>
  </si>
  <si>
    <t xml:space="preserve">Piperea si Asociatii -Servicii juridice cf ctr. nr. 8467/07.06.2023</t>
  </si>
  <si>
    <t xml:space="preserve">20.14</t>
  </si>
  <si>
    <t xml:space="preserve">Total 20.14</t>
  </si>
  <si>
    <t xml:space="preserve">20.25</t>
  </si>
  <si>
    <t xml:space="preserve">cheltuieli judecata dosar 29771/301/2022-incheiere civila nr 9300</t>
  </si>
  <si>
    <t xml:space="preserve">cheltuieli judecata dosar 242618301/2019</t>
  </si>
  <si>
    <t xml:space="preserve">PRIMARIA SECTOR 3- taxa timbru dosar nr. 8927/300/2020</t>
  </si>
  <si>
    <t xml:space="preserve">Cheltuieli judecata dosar 23425/3/2020</t>
  </si>
  <si>
    <t xml:space="preserve">taxa timbru- dosar 52835/3/2011   </t>
  </si>
  <si>
    <t xml:space="preserve">20.30.01</t>
  </si>
  <si>
    <t xml:space="preserve">Total 20.30.01</t>
  </si>
  <si>
    <t xml:space="preserve">despagubiri dosar 24261/301/2019</t>
  </si>
  <si>
    <t xml:space="preserve">Despagubiri – dosar 23425/3/2020</t>
  </si>
  <si>
    <t xml:space="preserve">TREZORERIA SECTOR 3 – fond handicap</t>
  </si>
  <si>
    <r>
      <rPr>
        <sz val="11"/>
        <color rgb="FF000000"/>
        <rFont val="Calibri"/>
        <family val="2"/>
        <charset val="1"/>
      </rPr>
      <t xml:space="preserve">71.01.0</t>
    </r>
    <r>
      <rPr>
        <b val="true"/>
        <sz val="11"/>
        <color rgb="FF000000"/>
        <rFont val="Calibri"/>
        <family val="2"/>
        <charset val="1"/>
      </rPr>
      <t xml:space="preserve">3</t>
    </r>
  </si>
  <si>
    <t xml:space="preserve">PERIOADA: NOIEMBRIE 2023</t>
  </si>
  <si>
    <t xml:space="preserve">NOIEMBRIE</t>
  </si>
  <si>
    <t xml:space="preserve">Salarii octombrie 2022</t>
  </si>
  <si>
    <t xml:space="preserve">impozit octombrie</t>
  </si>
  <si>
    <t xml:space="preserve">Sanatate salariati</t>
  </si>
  <si>
    <t xml:space="preserve">Cotizatie sindicat SCUT</t>
  </si>
  <si>
    <t xml:space="preserve">diferente salariale 2017</t>
  </si>
  <si>
    <t xml:space="preserve">Hot. Jud 2017 – transa 5</t>
  </si>
  <si>
    <t xml:space="preserve">impozit CA </t>
  </si>
  <si>
    <t xml:space="preserve">CAS CA</t>
  </si>
  <si>
    <t xml:space="preserve">sanatate CA</t>
  </si>
  <si>
    <t xml:space="preserve">salarii CA</t>
  </si>
  <si>
    <t xml:space="preserve">concedii medicale</t>
  </si>
  <si>
    <t xml:space="preserve">Total </t>
  </si>
  <si>
    <t xml:space="preserve">DECEMBRIE</t>
  </si>
  <si>
    <t xml:space="preserve">LECOM BIROTICA ARDEAL SRL – furnituri birou </t>
  </si>
  <si>
    <t xml:space="preserve">ENGIE ROMANIA – gaze naturale sediu ANL</t>
  </si>
  <si>
    <t xml:space="preserve">Enel – energie electrica sediu ANL</t>
  </si>
  <si>
    <t xml:space="preserve">APA NOVA BUCURESTI –  servicii apa si canalizare</t>
  </si>
  <si>
    <t xml:space="preserve">Directia Generala de Salubritate</t>
  </si>
  <si>
    <t xml:space="preserve">OMV PETROM MARKETING SRL – carburanti </t>
  </si>
  <si>
    <t xml:space="preserve">Marsorom SRL – anvelope iarna</t>
  </si>
  <si>
    <t xml:space="preserve">FAN COURIER SRL – servicii postale</t>
  </si>
  <si>
    <t xml:space="preserve">ORANGE ROMANIA – serv telefonie</t>
  </si>
  <si>
    <t xml:space="preserve">CN POSTA ROMANA SA – servicii postale</t>
  </si>
  <si>
    <t xml:space="preserve">VODAFONE ROMANIA SA – servicii telefonie</t>
  </si>
  <si>
    <t xml:space="preserve">S.D. PRESTIGE IMPEX SRL –  reparatii B-26-WMS</t>
  </si>
  <si>
    <t xml:space="preserve">S.D. PRESTIGE IMPEX SRL – reparatii  B-26-WMS</t>
  </si>
  <si>
    <t xml:space="preserve">BD Soft International SRL – servicii abonament SAAS</t>
  </si>
  <si>
    <t xml:space="preserve">Nexus Electronics SRL – abonament GPS</t>
  </si>
  <si>
    <t xml:space="preserve">S.D. PRESTIGE IMPEX SRL –  reparatii B-26-WMS, B-65-WMS, B-44-WMT</t>
  </si>
  <si>
    <r>
      <rPr>
        <sz val="11"/>
        <color rgb="FF000000"/>
        <rFont val="Calibri"/>
        <family val="2"/>
        <charset val="1"/>
      </rPr>
      <t xml:space="preserve">S.D. PRESTIGE IMPEX SRL </t>
    </r>
    <r>
      <rPr>
        <strike val="true"/>
        <sz val="11"/>
        <color rgb="FF000000"/>
        <rFont val="Calibri"/>
        <family val="2"/>
        <charset val="1"/>
      </rPr>
      <t xml:space="preserve"> reparatii B</t>
    </r>
    <r>
      <rPr>
        <sz val="11"/>
        <color rgb="FF000000"/>
        <rFont val="Calibri"/>
        <family val="2"/>
        <charset val="1"/>
      </rPr>
      <t xml:space="preserve">26-WMS, B-65-WMS, B-44-WMT</t>
    </r>
  </si>
  <si>
    <t xml:space="preserve">Redonecar ITP</t>
  </si>
  <si>
    <t xml:space="preserve">2M Digital SRL – servicii intretinere si reparatii a echipamentelor </t>
  </si>
  <si>
    <t xml:space="preserve">Connexial Ro SRL – servicii asistenta si mentenanta IT sediu ANL</t>
  </si>
  <si>
    <t xml:space="preserve">S.D. PRESTIGE IMPEX SRL –prestari servicii, reparatii auto- B-38-WML</t>
  </si>
  <si>
    <t xml:space="preserve">S.D. PRESTIGE IMPEX SRL  reparatii B-38-WML</t>
  </si>
  <si>
    <t xml:space="preserve">s.D. PRESTIGE IMPEX SRL  reparatii B-84-WMT</t>
  </si>
  <si>
    <t xml:space="preserve">S.D. PRESTIGE IMPEX SRL – reparatii auto- B-84- WMT</t>
  </si>
  <si>
    <t xml:space="preserve">s.D. PRESTIGE IMPEX SRL  ITP – B-26-WMS, B84-WMT, B44-WMT</t>
  </si>
  <si>
    <t xml:space="preserve">S.D. PRESTIGE IMPEX SRL –ITP B-88-WMD, B-66-WMT</t>
  </si>
  <si>
    <t xml:space="preserve">S.D. PRESTIGE IMPEX SRL –  ITP B-88-WMD, B-66-WMT</t>
  </si>
  <si>
    <t xml:space="preserve">Aix Iyres Expert SRL – ITP B-65-WMT</t>
  </si>
  <si>
    <t xml:space="preserve">Stelano Star SRL – spalare auto (fise)</t>
  </si>
  <si>
    <t xml:space="preserve">Institutia Prefectului judetul Mehedinti – intretinere ANL Mehedinti – apa, canal., salubritate</t>
  </si>
  <si>
    <t xml:space="preserve">retur intretinere ANL Mehedinti</t>
  </si>
  <si>
    <t xml:space="preserve">ISC  - intretinere ANL Arges – gaze naturale si electrica</t>
  </si>
  <si>
    <t xml:space="preserve">isC  - intretinere ANL Arges – serv. Monitorizare si paza</t>
  </si>
  <si>
    <t xml:space="preserve">ISC  - intretinere ANL Arges – servicii curatenie</t>
  </si>
  <si>
    <t xml:space="preserve">ISC  - intretinere ANL Arges – apa, canal, salubritate</t>
  </si>
  <si>
    <t xml:space="preserve">SC LOCATIVA SA – intret ANL Botosani ( apa, canalizare, gaz)</t>
  </si>
  <si>
    <t xml:space="preserve">COMETA SRL – asist tehnica program contabilitate, nov. </t>
  </si>
  <si>
    <t xml:space="preserve">Hermeas Guard Security SRL – paza sediu ANL</t>
  </si>
  <si>
    <t xml:space="preserve">MiCS SOFTWARE SRL –  asistenta tehnica program informatic </t>
  </si>
  <si>
    <t xml:space="preserve">Rovinieta B66-WMT, B-67-WMT, B-84-WMS, B-65-WMT</t>
  </si>
  <si>
    <t xml:space="preserve">Institutul Nat, de Cercetare Dezvoltare pentru protectia Muncii – servicii expertiza locuri de munca</t>
  </si>
  <si>
    <t xml:space="preserve">ISC – intretinere ANL Bihor – energie electrica</t>
  </si>
  <si>
    <t xml:space="preserve">ISC – intretinere ANL Bihor – energie termica</t>
  </si>
  <si>
    <t xml:space="preserve">ISC – intretinere ANL Bihor – servicii curatenie</t>
  </si>
  <si>
    <t xml:space="preserve">ISC  - intretinere ANL Bihor – servicii paza</t>
  </si>
  <si>
    <t xml:space="preserve">ISC  - intretinere ANL Bihor – apa, canal meteo, salubritate</t>
  </si>
  <si>
    <t xml:space="preserve">Consiliul Judetean Mehedinti – energie termica ANL Mehedinti</t>
  </si>
  <si>
    <t xml:space="preserve">SC LOCATIVA SA – intret ANL Botosani – lift</t>
  </si>
  <si>
    <t xml:space="preserve">Institutia Prefectului judetul Mehedinti – intretinere ANL Mehedinti – energie electrica</t>
  </si>
  <si>
    <t xml:space="preserve">Compania Municipala de Parking Bucuresti SRL – 5 abonamente lunare parking</t>
  </si>
  <si>
    <t xml:space="preserve">SC LOCATIVA SA – intret ANL Botosani – apa, canalizare, gaz</t>
  </si>
  <si>
    <t xml:space="preserve">SCA Piperea si Asociatii – servicii juridice</t>
  </si>
  <si>
    <t xml:space="preserve">Compania Stingeri si Interventii S.A. - verificare stingatoare</t>
  </si>
  <si>
    <t xml:space="preserve">Cautiubne dosar 23992/301/2023</t>
  </si>
  <si>
    <t xml:space="preserve">cheltuieli judecata – dosar 13860/302/2019</t>
  </si>
  <si>
    <t xml:space="preserve">TAXA jud de timbru dosar nr.121/3/2023</t>
  </si>
  <si>
    <t xml:space="preserve">taxa timbru dosar 18551/3/2019</t>
  </si>
  <si>
    <t xml:space="preserve">taxa timbru ,dosar 24166/3/2022</t>
  </si>
  <si>
    <t xml:space="preserve">chltuieli judecata  dosar 10440/3/2019</t>
  </si>
  <si>
    <t xml:space="preserve">cheltuieli judecata dosar 12044/3/2020</t>
  </si>
  <si>
    <t xml:space="preserve">cheltuieli judecata dosa 23668/3/2018</t>
  </si>
  <si>
    <t xml:space="preserve">Inspectoratul Judetean in Constructii Bihor – chirie spatiu ANL Bihor</t>
  </si>
  <si>
    <t xml:space="preserve">popriri BCR – Manole Gelu</t>
  </si>
  <si>
    <t xml:space="preserve">penalitati</t>
  </si>
  <si>
    <t xml:space="preserve">PREDA &amp; FIII INSTAL SRL – reparatii si intretinere sediu ANL</t>
  </si>
  <si>
    <t xml:space="preserve">PERIOADA :DECEMBRIE 2023</t>
  </si>
  <si>
    <t xml:space="preserve">Impozit salarii nov.</t>
  </si>
  <si>
    <t xml:space="preserve">Trezorerie S3 -C.A.S. salariati nov</t>
  </si>
  <si>
    <t xml:space="preserve">Trezoreria S3 –  sanatate salariati nov</t>
  </si>
  <si>
    <t xml:space="preserve">impozit salarii C.A.</t>
  </si>
  <si>
    <t xml:space="preserve">C.A.S. C.A, nov.</t>
  </si>
  <si>
    <t xml:space="preserve">Trezoreria S3 –  sanatate C.A.</t>
  </si>
  <si>
    <t xml:space="preserve">C.A. decembrie</t>
  </si>
  <si>
    <t xml:space="preserve">retinere</t>
  </si>
  <si>
    <t xml:space="preserve">Trezoreria S3 –  contributii asiguratorii de munca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</si>
</sst>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#,##0.00"/>
    <numFmt numFmtId="166" formatCode="@"/>
    <numFmt numFmtId="167" formatCode="0.00"/>
    <numFmt numFmtId="168" formatCode="#,###.00"/>
    <numFmt numFmtId="169" formatCode="D\-MMM"/>
    <numFmt numFmtId="170" formatCode="MMM\-YY"/>
    <numFmt numFmtId="171" formatCode="M/D/YYYY"/>
  </numFmts>
  <fonts count="12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000000"/>
      <name val="Calibri"/>
      <family val="2"/>
      <charset val="1"/>
    </font>
    <font>
      <sz val="11"/>
      <color rgb="FFFF0000"/>
      <name val="Calibri"/>
      <family val="2"/>
      <charset val="1"/>
    </font>
    <font>
      <sz val="11"/>
      <name val="Calibri"/>
      <family val="2"/>
      <charset val="1"/>
    </font>
    <font>
      <sz val="11"/>
      <color rgb="FF000000"/>
      <name val="Calibri"/>
      <family val="2"/>
      <charset val="238"/>
    </font>
    <font>
      <b val="true"/>
      <sz val="11"/>
      <color rgb="FF000000"/>
      <name val="Calibri"/>
      <family val="2"/>
      <charset val="238"/>
    </font>
    <font>
      <strike val="true"/>
      <sz val="11"/>
      <color rgb="FF000000"/>
      <name val="Calibri"/>
      <family val="2"/>
      <charset val="1"/>
    </font>
    <font>
      <b val="true"/>
      <sz val="11"/>
      <name val="Calibri"/>
      <family val="2"/>
      <charset val="1"/>
    </font>
    <font>
      <sz val="11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9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0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0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4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4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5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6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6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7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8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7" fontId="4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8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4" fillId="2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0" fillId="2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6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8" fillId="2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9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7" fillId="2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6" fillId="2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6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7" fontId="10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0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7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11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7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1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0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left" vertical="bottom" textRotation="0" wrapText="false" indent="0" shrinkToFit="false"/>
      <protection locked="true" hidden="false"/>
    </xf>
    <xf numFmtId="166" fontId="0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0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8" fillId="0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1" fontId="0" fillId="0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6" fontId="0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6" fontId="0" fillId="0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6" fontId="7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8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1" fontId="0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4" fillId="0" borderId="6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4" fillId="0" borderId="6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4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4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7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7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6" fontId="0" fillId="0" borderId="6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0" fillId="0" borderId="6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7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7" fontId="8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worksheet" Target="worksheets/sheet14.xml"/><Relationship Id="rId16" Type="http://schemas.openxmlformats.org/officeDocument/2006/relationships/worksheet" Target="worksheets/sheet15.xml"/><Relationship Id="rId17" Type="http://schemas.openxmlformats.org/officeDocument/2006/relationships/worksheet" Target="worksheets/sheet16.xml"/><Relationship Id="rId18" Type="http://schemas.openxmlformats.org/officeDocument/2006/relationships/worksheet" Target="worksheets/sheet17.xml"/><Relationship Id="rId19" Type="http://schemas.openxmlformats.org/officeDocument/2006/relationships/worksheet" Target="worksheets/sheet18.xml"/><Relationship Id="rId20" Type="http://schemas.openxmlformats.org/officeDocument/2006/relationships/worksheet" Target="worksheets/sheet19.xml"/><Relationship Id="rId21" Type="http://schemas.openxmlformats.org/officeDocument/2006/relationships/worksheet" Target="worksheets/sheet20.xml"/><Relationship Id="rId22" Type="http://schemas.openxmlformats.org/officeDocument/2006/relationships/worksheet" Target="worksheets/sheet21.xml"/><Relationship Id="rId23" Type="http://schemas.openxmlformats.org/officeDocument/2006/relationships/worksheet" Target="worksheets/sheet22.xml"/><Relationship Id="rId24" Type="http://schemas.openxmlformats.org/officeDocument/2006/relationships/worksheet" Target="worksheets/sheet23.xml"/><Relationship Id="rId25" Type="http://schemas.openxmlformats.org/officeDocument/2006/relationships/worksheet" Target="worksheets/sheet24.xml"/><Relationship Id="rId26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57"/>
  <sheetViews>
    <sheetView showFormulas="false" showGridLines="true" showRowColHeaders="true" showZeros="true" rightToLeft="false" tabSelected="false" showOutlineSymbols="true" defaultGridColor="true" view="normal" topLeftCell="A5" colorId="64" zoomScale="100" zoomScaleNormal="100" zoomScalePageLayoutView="100" workbookViewId="0">
      <selection pane="topLeft" activeCell="D58" activeCellId="0" sqref="D58"/>
    </sheetView>
  </sheetViews>
  <sheetFormatPr defaultRowHeight="15" zeroHeight="false" outlineLevelRow="0" outlineLevelCol="0"/>
  <cols>
    <col collapsed="false" customWidth="true" hidden="false" outlineLevel="0" max="1" min="1" style="0" width="24.71"/>
    <col collapsed="false" customWidth="true" hidden="false" outlineLevel="0" max="2" min="2" style="0" width="14.01"/>
    <col collapsed="false" customWidth="true" hidden="false" outlineLevel="0" max="3" min="3" style="0" width="10.85"/>
    <col collapsed="false" customWidth="true" hidden="false" outlineLevel="0" max="4" min="4" style="1" width="16.57"/>
    <col collapsed="false" customWidth="true" hidden="false" outlineLevel="0" max="5" min="5" style="0" width="46.86"/>
    <col collapsed="false" customWidth="true" hidden="false" outlineLevel="0" max="1025" min="6" style="0" width="8.67"/>
  </cols>
  <sheetData>
    <row r="1" customFormat="false" ht="15" hidden="false" customHeight="false" outlineLevel="0" collapsed="false">
      <c r="A1" s="2" t="s">
        <v>0</v>
      </c>
      <c r="B1" s="2"/>
      <c r="C1" s="2"/>
      <c r="D1" s="3"/>
    </row>
    <row r="2" customFormat="false" ht="15" hidden="false" customHeight="false" outlineLevel="0" collapsed="false">
      <c r="A2" s="2" t="s">
        <v>1</v>
      </c>
      <c r="B2" s="2"/>
      <c r="C2" s="2"/>
      <c r="D2" s="3"/>
    </row>
    <row r="4" customFormat="false" ht="15" hidden="false" customHeight="false" outlineLevel="0" collapsed="false">
      <c r="A4" s="2" t="s">
        <v>2</v>
      </c>
      <c r="B4" s="2"/>
      <c r="C4" s="2"/>
      <c r="D4" s="3"/>
      <c r="E4" s="2"/>
    </row>
    <row r="5" customFormat="false" ht="15" hidden="false" customHeight="false" outlineLevel="0" collapsed="false">
      <c r="A5" s="2" t="s">
        <v>3</v>
      </c>
      <c r="B5" s="2"/>
      <c r="C5" s="2"/>
      <c r="D5" s="3"/>
      <c r="E5" s="2"/>
    </row>
    <row r="6" customFormat="false" ht="15" hidden="false" customHeight="false" outlineLevel="0" collapsed="false">
      <c r="A6" s="2"/>
      <c r="B6" s="2"/>
      <c r="C6" s="2"/>
      <c r="D6" s="3"/>
      <c r="E6" s="2"/>
    </row>
    <row r="7" customFormat="false" ht="15.75" hidden="false" customHeight="true" outlineLevel="0" collapsed="false">
      <c r="A7" s="2"/>
      <c r="B7" s="2"/>
      <c r="C7" s="2"/>
      <c r="D7" s="3"/>
      <c r="E7" s="2"/>
    </row>
    <row r="8" customFormat="false" ht="15" hidden="false" customHeight="false" outlineLevel="0" collapsed="false">
      <c r="A8" s="2" t="s">
        <v>4</v>
      </c>
      <c r="B8" s="2"/>
      <c r="C8" s="2"/>
      <c r="D8" s="3"/>
      <c r="E8" s="2"/>
    </row>
    <row r="10" customFormat="false" ht="15" hidden="false" customHeight="false" outlineLevel="0" collapsed="false">
      <c r="A10" s="4" t="s">
        <v>5</v>
      </c>
      <c r="B10" s="5" t="s">
        <v>6</v>
      </c>
      <c r="C10" s="5" t="s">
        <v>7</v>
      </c>
      <c r="D10" s="6" t="s">
        <v>8</v>
      </c>
      <c r="E10" s="5" t="s">
        <v>9</v>
      </c>
    </row>
    <row r="11" customFormat="false" ht="13.8" hidden="false" customHeight="false" outlineLevel="0" collapsed="false">
      <c r="A11" s="7" t="s">
        <v>10</v>
      </c>
      <c r="B11" s="8" t="s">
        <v>11</v>
      </c>
      <c r="C11" s="9" t="s">
        <v>12</v>
      </c>
      <c r="D11" s="10" t="n">
        <v>235259</v>
      </c>
      <c r="E11" s="11" t="s">
        <v>13</v>
      </c>
    </row>
    <row r="12" customFormat="false" ht="13.8" hidden="false" customHeight="false" outlineLevel="0" collapsed="false">
      <c r="A12" s="7"/>
      <c r="B12" s="8"/>
      <c r="C12" s="9" t="s">
        <v>12</v>
      </c>
      <c r="D12" s="10" t="n">
        <v>36</v>
      </c>
      <c r="E12" s="11" t="s">
        <v>14</v>
      </c>
    </row>
    <row r="13" customFormat="false" ht="13.8" hidden="false" customHeight="false" outlineLevel="0" collapsed="false">
      <c r="A13" s="7"/>
      <c r="B13" s="8"/>
      <c r="C13" s="9" t="s">
        <v>15</v>
      </c>
      <c r="D13" s="10" t="n">
        <v>1589</v>
      </c>
      <c r="E13" s="11" t="s">
        <v>16</v>
      </c>
    </row>
    <row r="14" customFormat="false" ht="13.8" hidden="false" customHeight="false" outlineLevel="0" collapsed="false">
      <c r="A14" s="7"/>
      <c r="B14" s="8"/>
      <c r="C14" s="9" t="s">
        <v>15</v>
      </c>
      <c r="D14" s="10" t="n">
        <v>97536</v>
      </c>
      <c r="E14" s="11" t="s">
        <v>17</v>
      </c>
    </row>
    <row r="15" customFormat="false" ht="13.8" hidden="false" customHeight="false" outlineLevel="0" collapsed="false">
      <c r="A15" s="7"/>
      <c r="B15" s="8"/>
      <c r="C15" s="9" t="s">
        <v>15</v>
      </c>
      <c r="D15" s="10" t="n">
        <v>250385</v>
      </c>
      <c r="E15" s="11" t="s">
        <v>18</v>
      </c>
    </row>
    <row r="16" customFormat="false" ht="13.8" hidden="false" customHeight="false" outlineLevel="0" collapsed="false">
      <c r="A16" s="7"/>
      <c r="B16" s="8"/>
      <c r="C16" s="9" t="s">
        <v>15</v>
      </c>
      <c r="D16" s="10" t="n">
        <v>63700</v>
      </c>
      <c r="E16" s="11" t="s">
        <v>19</v>
      </c>
    </row>
    <row r="17" customFormat="false" ht="13.8" hidden="false" customHeight="false" outlineLevel="0" collapsed="false">
      <c r="A17" s="7"/>
      <c r="B17" s="8"/>
      <c r="C17" s="9" t="s">
        <v>15</v>
      </c>
      <c r="D17" s="10" t="n">
        <v>21844</v>
      </c>
      <c r="E17" s="12" t="s">
        <v>20</v>
      </c>
    </row>
    <row r="18" customFormat="false" ht="13.8" hidden="false" customHeight="false" outlineLevel="0" collapsed="false">
      <c r="A18" s="7"/>
      <c r="B18" s="8"/>
      <c r="C18" s="9" t="s">
        <v>15</v>
      </c>
      <c r="D18" s="10" t="n">
        <v>113721</v>
      </c>
      <c r="E18" s="12" t="s">
        <v>13</v>
      </c>
    </row>
    <row r="19" customFormat="false" ht="13.8" hidden="false" customHeight="false" outlineLevel="0" collapsed="false">
      <c r="A19" s="7"/>
      <c r="B19" s="8"/>
      <c r="C19" s="9" t="s">
        <v>15</v>
      </c>
      <c r="D19" s="10" t="n">
        <v>39562</v>
      </c>
      <c r="E19" s="12" t="s">
        <v>13</v>
      </c>
    </row>
    <row r="20" customFormat="false" ht="13.8" hidden="false" customHeight="false" outlineLevel="0" collapsed="false">
      <c r="A20" s="7"/>
      <c r="B20" s="8"/>
      <c r="C20" s="9" t="s">
        <v>15</v>
      </c>
      <c r="D20" s="10" t="n">
        <v>167658</v>
      </c>
      <c r="E20" s="12" t="s">
        <v>13</v>
      </c>
    </row>
    <row r="21" customFormat="false" ht="13.8" hidden="false" customHeight="false" outlineLevel="0" collapsed="false">
      <c r="A21" s="7"/>
      <c r="B21" s="8"/>
      <c r="C21" s="9" t="s">
        <v>21</v>
      </c>
      <c r="D21" s="10" t="n">
        <v>2736</v>
      </c>
      <c r="E21" s="12" t="s">
        <v>22</v>
      </c>
    </row>
    <row r="22" customFormat="false" ht="13.8" hidden="false" customHeight="false" outlineLevel="0" collapsed="false">
      <c r="A22" s="7"/>
      <c r="B22" s="8"/>
      <c r="C22" s="9" t="s">
        <v>21</v>
      </c>
      <c r="D22" s="10" t="n">
        <v>750</v>
      </c>
      <c r="E22" s="11" t="s">
        <v>23</v>
      </c>
    </row>
    <row r="23" customFormat="false" ht="13.8" hidden="false" customHeight="false" outlineLevel="0" collapsed="false">
      <c r="A23" s="7"/>
      <c r="B23" s="8"/>
      <c r="C23" s="9" t="s">
        <v>21</v>
      </c>
      <c r="D23" s="10" t="n">
        <v>60</v>
      </c>
      <c r="E23" s="11" t="s">
        <v>23</v>
      </c>
    </row>
    <row r="24" customFormat="false" ht="13.8" hidden="false" customHeight="false" outlineLevel="0" collapsed="false">
      <c r="A24" s="7"/>
      <c r="B24" s="8"/>
      <c r="C24" s="9" t="s">
        <v>21</v>
      </c>
      <c r="D24" s="10" t="n">
        <v>250</v>
      </c>
      <c r="E24" s="11" t="s">
        <v>23</v>
      </c>
    </row>
    <row r="25" customFormat="false" ht="13.8" hidden="false" customHeight="false" outlineLevel="0" collapsed="false">
      <c r="A25" s="7"/>
      <c r="B25" s="8"/>
      <c r="C25" s="9" t="s">
        <v>21</v>
      </c>
      <c r="D25" s="10" t="n">
        <v>1450</v>
      </c>
      <c r="E25" s="11" t="s">
        <v>23</v>
      </c>
    </row>
    <row r="26" customFormat="false" ht="13.8" hidden="false" customHeight="false" outlineLevel="0" collapsed="false">
      <c r="A26" s="7"/>
      <c r="B26" s="8"/>
      <c r="C26" s="9" t="s">
        <v>21</v>
      </c>
      <c r="D26" s="10" t="n">
        <v>1700</v>
      </c>
      <c r="E26" s="11" t="s">
        <v>23</v>
      </c>
    </row>
    <row r="27" customFormat="false" ht="13.8" hidden="false" customHeight="false" outlineLevel="0" collapsed="false">
      <c r="A27" s="7"/>
      <c r="B27" s="8"/>
      <c r="C27" s="9" t="s">
        <v>21</v>
      </c>
      <c r="D27" s="10" t="n">
        <v>2455</v>
      </c>
      <c r="E27" s="11" t="s">
        <v>23</v>
      </c>
    </row>
    <row r="28" customFormat="false" ht="13.8" hidden="false" customHeight="false" outlineLevel="0" collapsed="false">
      <c r="A28" s="7"/>
      <c r="B28" s="8"/>
      <c r="C28" s="9" t="s">
        <v>21</v>
      </c>
      <c r="D28" s="10" t="n">
        <v>860</v>
      </c>
      <c r="E28" s="11" t="s">
        <v>23</v>
      </c>
    </row>
    <row r="29" customFormat="false" ht="13.8" hidden="false" customHeight="false" outlineLevel="0" collapsed="false">
      <c r="A29" s="7"/>
      <c r="B29" s="8"/>
      <c r="C29" s="9"/>
      <c r="D29" s="10" t="n">
        <v>-18034</v>
      </c>
      <c r="E29" s="11" t="s">
        <v>24</v>
      </c>
    </row>
    <row r="30" customFormat="false" ht="13.8" hidden="false" customHeight="false" outlineLevel="0" collapsed="false">
      <c r="A30" s="7"/>
      <c r="B30" s="8"/>
      <c r="C30" s="9"/>
      <c r="D30" s="10" t="n">
        <v>-46605</v>
      </c>
      <c r="E30" s="11" t="s">
        <v>25</v>
      </c>
    </row>
    <row r="31" customFormat="false" ht="13.8" hidden="false" customHeight="false" outlineLevel="0" collapsed="false">
      <c r="A31" s="7"/>
      <c r="B31" s="8"/>
      <c r="C31" s="9"/>
      <c r="D31" s="10" t="n">
        <v>-37892</v>
      </c>
      <c r="E31" s="11" t="s">
        <v>26</v>
      </c>
    </row>
    <row r="32" customFormat="false" ht="13.8" hidden="false" customHeight="false" outlineLevel="0" collapsed="false">
      <c r="A32" s="7"/>
      <c r="B32" s="8"/>
      <c r="C32" s="9"/>
      <c r="D32" s="10" t="n">
        <v>-799</v>
      </c>
      <c r="E32" s="11" t="s">
        <v>27</v>
      </c>
    </row>
    <row r="33" customFormat="false" ht="13.8" hidden="false" customHeight="false" outlineLevel="0" collapsed="false">
      <c r="A33" s="4" t="s">
        <v>28</v>
      </c>
      <c r="B33" s="4"/>
      <c r="C33" s="13"/>
      <c r="D33" s="14" t="n">
        <f aca="false">SUM(D11:D32)</f>
        <v>898221</v>
      </c>
      <c r="E33" s="15"/>
    </row>
    <row r="34" customFormat="false" ht="13.8" hidden="false" customHeight="false" outlineLevel="0" collapsed="false">
      <c r="A34" s="12" t="s">
        <v>29</v>
      </c>
      <c r="B34" s="12"/>
      <c r="C34" s="9"/>
      <c r="D34" s="10" t="n">
        <v>46605</v>
      </c>
      <c r="E34" s="12" t="s">
        <v>30</v>
      </c>
    </row>
    <row r="35" customFormat="false" ht="13.8" hidden="false" customHeight="false" outlineLevel="0" collapsed="false">
      <c r="A35" s="12"/>
      <c r="B35" s="12"/>
      <c r="C35" s="9"/>
      <c r="D35" s="10"/>
      <c r="E35" s="12"/>
    </row>
    <row r="36" customFormat="false" ht="13.8" hidden="false" customHeight="false" outlineLevel="0" collapsed="false">
      <c r="A36" s="4" t="s">
        <v>31</v>
      </c>
      <c r="B36" s="4"/>
      <c r="C36" s="13"/>
      <c r="D36" s="14" t="n">
        <f aca="false">SUM(D34:D35)</f>
        <v>46605</v>
      </c>
      <c r="E36" s="4"/>
    </row>
    <row r="37" customFormat="false" ht="13.8" hidden="false" customHeight="false" outlineLevel="0" collapsed="false">
      <c r="A37" s="12" t="s">
        <v>32</v>
      </c>
      <c r="B37" s="12"/>
      <c r="C37" s="9" t="s">
        <v>15</v>
      </c>
      <c r="D37" s="10" t="n">
        <v>1938</v>
      </c>
      <c r="E37" s="12" t="s">
        <v>33</v>
      </c>
    </row>
    <row r="38" customFormat="false" ht="13.8" hidden="false" customHeight="false" outlineLevel="0" collapsed="false">
      <c r="A38" s="12"/>
      <c r="B38" s="12"/>
      <c r="C38" s="9" t="s">
        <v>15</v>
      </c>
      <c r="D38" s="10" t="n">
        <v>4843</v>
      </c>
      <c r="E38" s="12" t="s">
        <v>34</v>
      </c>
    </row>
    <row r="39" customFormat="false" ht="13.8" hidden="false" customHeight="false" outlineLevel="0" collapsed="false">
      <c r="A39" s="12"/>
      <c r="B39" s="12"/>
      <c r="C39" s="9" t="s">
        <v>15</v>
      </c>
      <c r="D39" s="10" t="n">
        <v>1264</v>
      </c>
      <c r="E39" s="16" t="s">
        <v>35</v>
      </c>
    </row>
    <row r="40" customFormat="false" ht="13.8" hidden="false" customHeight="false" outlineLevel="0" collapsed="false">
      <c r="A40" s="12"/>
      <c r="B40" s="12"/>
      <c r="C40" s="9" t="s">
        <v>36</v>
      </c>
      <c r="D40" s="10" t="n">
        <v>10840</v>
      </c>
      <c r="E40" s="12" t="s">
        <v>37</v>
      </c>
    </row>
    <row r="41" customFormat="false" ht="13.8" hidden="false" customHeight="false" outlineLevel="0" collapsed="false">
      <c r="A41" s="12"/>
      <c r="B41" s="12"/>
      <c r="C41" s="9" t="s">
        <v>36</v>
      </c>
      <c r="D41" s="10" t="n">
        <v>490</v>
      </c>
      <c r="E41" s="12" t="s">
        <v>23</v>
      </c>
    </row>
    <row r="42" customFormat="false" ht="13.8" hidden="false" customHeight="false" outlineLevel="0" collapsed="false">
      <c r="A42" s="4" t="s">
        <v>38</v>
      </c>
      <c r="B42" s="4"/>
      <c r="C42" s="13"/>
      <c r="D42" s="14" t="n">
        <f aca="false">SUM(D37:D41)</f>
        <v>19375</v>
      </c>
      <c r="E42" s="17"/>
    </row>
    <row r="43" customFormat="false" ht="13.8" hidden="false" customHeight="false" outlineLevel="0" collapsed="false">
      <c r="A43" s="12" t="s">
        <v>39</v>
      </c>
      <c r="B43" s="12"/>
      <c r="C43" s="9" t="s">
        <v>15</v>
      </c>
      <c r="D43" s="10" t="n">
        <v>270</v>
      </c>
      <c r="E43" s="12" t="s">
        <v>40</v>
      </c>
    </row>
    <row r="44" customFormat="false" ht="13.8" hidden="false" customHeight="false" outlineLevel="0" collapsed="false">
      <c r="A44" s="12"/>
      <c r="B44" s="12"/>
      <c r="C44" s="9" t="s">
        <v>41</v>
      </c>
      <c r="D44" s="10" t="n">
        <v>20</v>
      </c>
      <c r="E44" s="12" t="s">
        <v>40</v>
      </c>
    </row>
    <row r="45" customFormat="false" ht="13.8" hidden="false" customHeight="false" outlineLevel="0" collapsed="false">
      <c r="A45" s="12"/>
      <c r="B45" s="12"/>
      <c r="C45" s="9" t="s">
        <v>42</v>
      </c>
      <c r="D45" s="10" t="n">
        <v>352</v>
      </c>
      <c r="E45" s="12" t="s">
        <v>40</v>
      </c>
    </row>
    <row r="46" customFormat="false" ht="13.8" hidden="false" customHeight="false" outlineLevel="0" collapsed="false">
      <c r="A46" s="12"/>
      <c r="B46" s="12"/>
      <c r="C46" s="9" t="s">
        <v>42</v>
      </c>
      <c r="D46" s="10" t="n">
        <v>352</v>
      </c>
      <c r="E46" s="12" t="s">
        <v>40</v>
      </c>
    </row>
    <row r="47" customFormat="false" ht="13.8" hidden="false" customHeight="false" outlineLevel="0" collapsed="false">
      <c r="A47" s="12"/>
      <c r="B47" s="12"/>
      <c r="C47" s="9" t="s">
        <v>42</v>
      </c>
      <c r="D47" s="10" t="n">
        <v>352</v>
      </c>
      <c r="E47" s="12" t="s">
        <v>40</v>
      </c>
    </row>
    <row r="48" customFormat="false" ht="13.8" hidden="false" customHeight="false" outlineLevel="0" collapsed="false">
      <c r="A48" s="12"/>
      <c r="B48" s="12"/>
      <c r="C48" s="9" t="s">
        <v>42</v>
      </c>
      <c r="D48" s="10" t="n">
        <v>352</v>
      </c>
      <c r="E48" s="12" t="s">
        <v>40</v>
      </c>
    </row>
    <row r="49" customFormat="false" ht="13.8" hidden="false" customHeight="false" outlineLevel="0" collapsed="false">
      <c r="A49" s="4" t="s">
        <v>43</v>
      </c>
      <c r="B49" s="4"/>
      <c r="C49" s="13"/>
      <c r="D49" s="14" t="n">
        <f aca="false">SUM(D43:D48)</f>
        <v>1698</v>
      </c>
      <c r="E49" s="17"/>
    </row>
    <row r="50" customFormat="false" ht="13.8" hidden="false" customHeight="false" outlineLevel="0" collapsed="false">
      <c r="A50" s="12" t="s">
        <v>44</v>
      </c>
      <c r="B50" s="12"/>
      <c r="C50" s="9" t="s">
        <v>15</v>
      </c>
      <c r="D50" s="10" t="n">
        <v>37892</v>
      </c>
      <c r="E50" s="12" t="s">
        <v>26</v>
      </c>
    </row>
    <row r="51" customFormat="false" ht="13.8" hidden="false" customHeight="false" outlineLevel="0" collapsed="false">
      <c r="A51" s="4" t="s">
        <v>45</v>
      </c>
      <c r="B51" s="4"/>
      <c r="C51" s="13"/>
      <c r="D51" s="14" t="n">
        <f aca="false">SUM(D50:D50)</f>
        <v>37892</v>
      </c>
      <c r="E51" s="4"/>
    </row>
    <row r="52" customFormat="false" ht="13.8" hidden="false" customHeight="false" outlineLevel="0" collapsed="false">
      <c r="A52" s="12" t="s">
        <v>46</v>
      </c>
      <c r="B52" s="12"/>
      <c r="C52" s="9" t="s">
        <v>15</v>
      </c>
      <c r="D52" s="18" t="n">
        <v>22564</v>
      </c>
      <c r="E52" s="19" t="s">
        <v>47</v>
      </c>
    </row>
    <row r="53" customFormat="false" ht="13.8" hidden="false" customHeight="false" outlineLevel="0" collapsed="false">
      <c r="A53" s="7"/>
      <c r="B53" s="8"/>
      <c r="C53" s="9" t="s">
        <v>15</v>
      </c>
      <c r="D53" s="10" t="n">
        <v>18034</v>
      </c>
      <c r="E53" s="11" t="s">
        <v>48</v>
      </c>
    </row>
    <row r="54" customFormat="false" ht="13.8" hidden="false" customHeight="false" outlineLevel="0" collapsed="false">
      <c r="A54" s="4" t="s">
        <v>49</v>
      </c>
      <c r="B54" s="4"/>
      <c r="C54" s="13"/>
      <c r="D54" s="14" t="n">
        <f aca="false">SUM(D52:DD53)</f>
        <v>40598</v>
      </c>
      <c r="E54" s="17"/>
    </row>
    <row r="55" customFormat="false" ht="13.8" hidden="false" customHeight="false" outlineLevel="0" collapsed="false">
      <c r="A55" s="17" t="s">
        <v>50</v>
      </c>
      <c r="B55" s="17"/>
      <c r="C55" s="17" t="n">
        <v>12</v>
      </c>
      <c r="D55" s="20" t="n">
        <v>799</v>
      </c>
      <c r="E55" s="17" t="s">
        <v>51</v>
      </c>
    </row>
    <row r="56" customFormat="false" ht="13.8" hidden="false" customHeight="false" outlineLevel="0" collapsed="false">
      <c r="A56" s="4" t="s">
        <v>52</v>
      </c>
      <c r="B56" s="17"/>
      <c r="C56" s="17"/>
      <c r="D56" s="21" t="n">
        <f aca="false">SUM(D55)</f>
        <v>799</v>
      </c>
      <c r="E56" s="17"/>
    </row>
    <row r="57" customFormat="false" ht="13.8" hidden="false" customHeight="false" outlineLevel="0" collapsed="false">
      <c r="A57" s="2" t="s">
        <v>53</v>
      </c>
      <c r="D57" s="1" t="n">
        <f aca="false">SUM(D33+D36+D42+D49+D51+D54+D56)</f>
        <v>1045188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048576"/>
  <sheetViews>
    <sheetView showFormulas="false" showGridLines="true" showRowColHeaders="true" showZeros="true" rightToLeft="false" tabSelected="false" showOutlineSymbols="true" defaultGridColor="true" view="normal" topLeftCell="A22" colorId="64" zoomScale="100" zoomScaleNormal="100" zoomScalePageLayoutView="100" workbookViewId="0">
      <selection pane="topLeft" activeCell="D46" activeCellId="0" sqref="D46"/>
    </sheetView>
  </sheetViews>
  <sheetFormatPr defaultRowHeight="15" zeroHeight="false" outlineLevelRow="0" outlineLevelCol="0"/>
  <cols>
    <col collapsed="false" customWidth="true" hidden="false" outlineLevel="0" max="1" min="1" style="0" width="29.29"/>
    <col collapsed="false" customWidth="true" hidden="false" outlineLevel="0" max="2" min="2" style="0" width="10.29"/>
    <col collapsed="false" customWidth="true" hidden="false" outlineLevel="0" max="3" min="3" style="0" width="7.87"/>
    <col collapsed="false" customWidth="true" hidden="false" outlineLevel="0" max="4" min="4" style="0" width="14.28"/>
    <col collapsed="false" customWidth="true" hidden="false" outlineLevel="0" max="5" min="5" style="0" width="56.57"/>
    <col collapsed="false" customWidth="true" hidden="false" outlineLevel="0" max="1025" min="6" style="0" width="8.67"/>
  </cols>
  <sheetData>
    <row r="1" customFormat="false" ht="15" hidden="false" customHeight="false" outlineLevel="0" collapsed="false">
      <c r="A1" s="2" t="s">
        <v>450</v>
      </c>
      <c r="B1" s="2"/>
      <c r="C1" s="2"/>
      <c r="D1" s="3"/>
    </row>
    <row r="2" customFormat="false" ht="15" hidden="false" customHeight="false" outlineLevel="0" collapsed="false">
      <c r="A2" s="2" t="s">
        <v>1</v>
      </c>
      <c r="B2" s="2"/>
      <c r="C2" s="2"/>
      <c r="D2" s="3"/>
    </row>
    <row r="3" customFormat="false" ht="15" hidden="false" customHeight="false" outlineLevel="0" collapsed="false">
      <c r="D3" s="1"/>
    </row>
    <row r="4" customFormat="false" ht="15" hidden="false" customHeight="false" outlineLevel="0" collapsed="false">
      <c r="A4" s="2" t="s">
        <v>2</v>
      </c>
      <c r="B4" s="2"/>
      <c r="C4" s="2"/>
      <c r="D4" s="3"/>
      <c r="E4" s="2"/>
    </row>
    <row r="5" customFormat="false" ht="15" hidden="false" customHeight="false" outlineLevel="0" collapsed="false">
      <c r="A5" s="2" t="s">
        <v>3</v>
      </c>
      <c r="B5" s="2"/>
      <c r="C5" s="2"/>
      <c r="D5" s="3"/>
      <c r="E5" s="2"/>
    </row>
    <row r="6" customFormat="false" ht="15" hidden="false" customHeight="false" outlineLevel="0" collapsed="false">
      <c r="A6" s="2"/>
      <c r="B6" s="2"/>
      <c r="C6" s="2"/>
      <c r="D6" s="3"/>
      <c r="E6" s="2"/>
    </row>
    <row r="7" customFormat="false" ht="15" hidden="false" customHeight="false" outlineLevel="0" collapsed="false">
      <c r="A7" s="2"/>
      <c r="B7" s="2"/>
      <c r="C7" s="2"/>
      <c r="D7" s="3"/>
      <c r="E7" s="2"/>
    </row>
    <row r="8" customFormat="false" ht="15" hidden="false" customHeight="false" outlineLevel="0" collapsed="false">
      <c r="A8" s="2" t="s">
        <v>469</v>
      </c>
      <c r="B8" s="2"/>
      <c r="C8" s="2"/>
      <c r="D8" s="3"/>
      <c r="E8" s="2"/>
    </row>
    <row r="9" customFormat="false" ht="15" hidden="false" customHeight="false" outlineLevel="0" collapsed="false">
      <c r="D9" s="1"/>
    </row>
    <row r="10" customFormat="false" ht="15" hidden="false" customHeight="false" outlineLevel="0" collapsed="false">
      <c r="A10" s="4" t="s">
        <v>5</v>
      </c>
      <c r="B10" s="5" t="s">
        <v>6</v>
      </c>
      <c r="C10" s="5" t="s">
        <v>7</v>
      </c>
      <c r="D10" s="6" t="s">
        <v>8</v>
      </c>
      <c r="E10" s="5" t="s">
        <v>9</v>
      </c>
    </row>
    <row r="11" customFormat="false" ht="13.8" hidden="false" customHeight="false" outlineLevel="0" collapsed="false">
      <c r="A11" s="7" t="s">
        <v>10</v>
      </c>
      <c r="B11" s="8" t="s">
        <v>562</v>
      </c>
      <c r="C11" s="9" t="s">
        <v>15</v>
      </c>
      <c r="D11" s="10" t="n">
        <v>67120</v>
      </c>
      <c r="E11" s="11" t="s">
        <v>563</v>
      </c>
    </row>
    <row r="12" customFormat="false" ht="13.8" hidden="false" customHeight="false" outlineLevel="0" collapsed="false">
      <c r="A12" s="7"/>
      <c r="B12" s="8"/>
      <c r="C12" s="9" t="s">
        <v>15</v>
      </c>
      <c r="D12" s="10" t="n">
        <v>264072</v>
      </c>
      <c r="E12" s="11" t="s">
        <v>455</v>
      </c>
    </row>
    <row r="13" customFormat="false" ht="13.8" hidden="false" customHeight="false" outlineLevel="0" collapsed="false">
      <c r="A13" s="7"/>
      <c r="B13" s="8"/>
      <c r="C13" s="9" t="s">
        <v>15</v>
      </c>
      <c r="D13" s="10" t="n">
        <v>102517</v>
      </c>
      <c r="E13" s="11" t="s">
        <v>564</v>
      </c>
    </row>
    <row r="14" customFormat="false" ht="13.8" hidden="false" customHeight="false" outlineLevel="0" collapsed="false">
      <c r="A14" s="7"/>
      <c r="B14" s="8"/>
      <c r="C14" s="9" t="s">
        <v>15</v>
      </c>
      <c r="D14" s="10" t="n">
        <f aca="false">SUM(24618-23205)</f>
        <v>1413</v>
      </c>
      <c r="E14" s="11" t="s">
        <v>565</v>
      </c>
    </row>
    <row r="15" customFormat="false" ht="13.8" hidden="false" customHeight="false" outlineLevel="0" collapsed="false">
      <c r="A15" s="7"/>
      <c r="B15" s="8"/>
      <c r="C15" s="9" t="s">
        <v>15</v>
      </c>
      <c r="D15" s="10" t="n">
        <f aca="false">SUM(250191-45983)</f>
        <v>204208</v>
      </c>
      <c r="E15" s="11" t="s">
        <v>566</v>
      </c>
    </row>
    <row r="16" customFormat="false" ht="13.8" hidden="false" customHeight="false" outlineLevel="0" collapsed="false">
      <c r="A16" s="7"/>
      <c r="B16" s="8"/>
      <c r="C16" s="9" t="s">
        <v>15</v>
      </c>
      <c r="D16" s="10" t="n">
        <f aca="false">SUM(178239-6000)</f>
        <v>172239</v>
      </c>
      <c r="E16" s="11" t="s">
        <v>566</v>
      </c>
    </row>
    <row r="17" customFormat="false" ht="13.8" hidden="false" customHeight="false" outlineLevel="0" collapsed="false">
      <c r="A17" s="7"/>
      <c r="B17" s="8"/>
      <c r="C17" s="9" t="s">
        <v>15</v>
      </c>
      <c r="D17" s="10" t="n">
        <v>37778</v>
      </c>
      <c r="E17" s="11" t="s">
        <v>566</v>
      </c>
    </row>
    <row r="18" customFormat="false" ht="13.8" hidden="false" customHeight="false" outlineLevel="0" collapsed="false">
      <c r="A18" s="7"/>
      <c r="B18" s="8"/>
      <c r="C18" s="9" t="s">
        <v>15</v>
      </c>
      <c r="D18" s="10" t="n">
        <f aca="false">SUM(124578-35874-1662)</f>
        <v>87042</v>
      </c>
      <c r="E18" s="11" t="s">
        <v>566</v>
      </c>
    </row>
    <row r="19" customFormat="false" ht="15" hidden="false" customHeight="false" outlineLevel="0" collapsed="false">
      <c r="A19" s="4" t="s">
        <v>28</v>
      </c>
      <c r="B19" s="4"/>
      <c r="C19" s="13"/>
      <c r="D19" s="14" t="n">
        <f aca="false">SUM(D11:D18)</f>
        <v>936389</v>
      </c>
      <c r="E19" s="15"/>
    </row>
    <row r="20" customFormat="false" ht="13.8" hidden="false" customHeight="false" outlineLevel="0" collapsed="false">
      <c r="A20" s="12" t="s">
        <v>29</v>
      </c>
      <c r="B20" s="12"/>
      <c r="C20" s="9" t="s">
        <v>15</v>
      </c>
      <c r="D20" s="10" t="n">
        <v>45983</v>
      </c>
      <c r="E20" s="12" t="s">
        <v>461</v>
      </c>
    </row>
    <row r="21" customFormat="false" ht="15" hidden="false" customHeight="false" outlineLevel="0" collapsed="false">
      <c r="A21" s="4" t="s">
        <v>31</v>
      </c>
      <c r="B21" s="4"/>
      <c r="C21" s="13"/>
      <c r="D21" s="14" t="n">
        <f aca="false">D20</f>
        <v>45983</v>
      </c>
      <c r="E21" s="4"/>
    </row>
    <row r="22" customFormat="false" ht="13.8" hidden="false" customHeight="false" outlineLevel="0" collapsed="false">
      <c r="A22" s="4"/>
      <c r="B22" s="4"/>
      <c r="C22" s="13"/>
      <c r="D22" s="14"/>
      <c r="E22" s="4"/>
    </row>
    <row r="23" customFormat="false" ht="13.8" hidden="false" customHeight="false" outlineLevel="0" collapsed="false">
      <c r="A23" s="12" t="s">
        <v>32</v>
      </c>
      <c r="B23" s="12"/>
      <c r="C23" s="0" t="n">
        <v>12</v>
      </c>
      <c r="D23" s="0" t="n">
        <v>1264</v>
      </c>
      <c r="E23" s="0" t="s">
        <v>567</v>
      </c>
    </row>
    <row r="24" customFormat="false" ht="13.8" hidden="false" customHeight="false" outlineLevel="0" collapsed="false">
      <c r="A24" s="12"/>
      <c r="B24" s="12"/>
      <c r="C24" s="9" t="s">
        <v>15</v>
      </c>
      <c r="D24" s="10" t="n">
        <v>4844</v>
      </c>
      <c r="E24" s="12" t="s">
        <v>463</v>
      </c>
    </row>
    <row r="25" customFormat="false" ht="13.8" hidden="false" customHeight="false" outlineLevel="0" collapsed="false">
      <c r="A25" s="12"/>
      <c r="B25" s="12"/>
      <c r="C25" s="9" t="s">
        <v>15</v>
      </c>
      <c r="D25" s="10" t="n">
        <v>1937</v>
      </c>
      <c r="E25" s="12" t="s">
        <v>464</v>
      </c>
    </row>
    <row r="26" customFormat="false" ht="13.8" hidden="false" customHeight="false" outlineLevel="0" collapsed="false">
      <c r="A26" s="12"/>
      <c r="B26" s="12"/>
      <c r="C26" s="9" t="s">
        <v>131</v>
      </c>
      <c r="D26" s="10" t="n">
        <v>10840</v>
      </c>
      <c r="E26" s="12" t="s">
        <v>568</v>
      </c>
    </row>
    <row r="27" customFormat="false" ht="15" hidden="false" customHeight="false" outlineLevel="0" collapsed="false">
      <c r="A27" s="4" t="s">
        <v>38</v>
      </c>
      <c r="B27" s="4"/>
      <c r="C27" s="13"/>
      <c r="D27" s="14" t="n">
        <f aca="false">SUM(D23:D26)</f>
        <v>18885</v>
      </c>
      <c r="E27" s="17"/>
    </row>
    <row r="28" customFormat="false" ht="13.8" hidden="false" customHeight="false" outlineLevel="0" collapsed="false">
      <c r="A28" s="12" t="s">
        <v>39</v>
      </c>
      <c r="B28" s="12"/>
      <c r="C28" s="9" t="s">
        <v>156</v>
      </c>
      <c r="D28" s="10" t="n">
        <v>288</v>
      </c>
      <c r="E28" s="12" t="s">
        <v>569</v>
      </c>
    </row>
    <row r="29" customFormat="false" ht="13.8" hidden="false" customHeight="false" outlineLevel="0" collapsed="false">
      <c r="A29" s="12"/>
      <c r="B29" s="12"/>
      <c r="C29" s="9" t="s">
        <v>143</v>
      </c>
      <c r="D29" s="10" t="n">
        <v>311</v>
      </c>
      <c r="E29" s="12" t="s">
        <v>569</v>
      </c>
    </row>
    <row r="30" customFormat="false" ht="13.8" hidden="false" customHeight="false" outlineLevel="0" collapsed="false">
      <c r="A30" s="12"/>
      <c r="B30" s="12"/>
      <c r="C30" s="9" t="s">
        <v>61</v>
      </c>
      <c r="D30" s="10" t="n">
        <v>596</v>
      </c>
      <c r="E30" s="12" t="s">
        <v>569</v>
      </c>
    </row>
    <row r="31" customFormat="false" ht="13.8" hidden="false" customHeight="false" outlineLevel="0" collapsed="false">
      <c r="A31" s="12"/>
      <c r="B31" s="12"/>
      <c r="C31" s="9" t="s">
        <v>61</v>
      </c>
      <c r="D31" s="10" t="n">
        <v>596</v>
      </c>
      <c r="E31" s="12" t="s">
        <v>569</v>
      </c>
    </row>
    <row r="32" customFormat="false" ht="13.8" hidden="false" customHeight="false" outlineLevel="0" collapsed="false">
      <c r="A32" s="12"/>
      <c r="B32" s="12"/>
      <c r="C32" s="9" t="s">
        <v>176</v>
      </c>
      <c r="D32" s="10" t="n">
        <v>288</v>
      </c>
      <c r="E32" s="12" t="s">
        <v>569</v>
      </c>
    </row>
    <row r="33" customFormat="false" ht="13.8" hidden="false" customHeight="false" outlineLevel="0" collapsed="false">
      <c r="A33" s="12"/>
      <c r="B33" s="12"/>
      <c r="C33" s="9" t="s">
        <v>176</v>
      </c>
      <c r="D33" s="10" t="n">
        <v>311</v>
      </c>
      <c r="E33" s="12" t="s">
        <v>569</v>
      </c>
    </row>
    <row r="34" customFormat="false" ht="13.8" hidden="false" customHeight="false" outlineLevel="0" collapsed="false">
      <c r="A34" s="12"/>
      <c r="B34" s="12"/>
      <c r="C34" s="9" t="s">
        <v>21</v>
      </c>
      <c r="D34" s="10" t="n">
        <v>311</v>
      </c>
      <c r="E34" s="12" t="s">
        <v>569</v>
      </c>
    </row>
    <row r="35" customFormat="false" ht="13.8" hidden="false" customHeight="false" outlineLevel="0" collapsed="false">
      <c r="A35" s="12"/>
      <c r="B35" s="12"/>
      <c r="C35" s="9" t="s">
        <v>71</v>
      </c>
      <c r="D35" s="10" t="n">
        <v>23</v>
      </c>
      <c r="E35" s="12" t="s">
        <v>569</v>
      </c>
    </row>
    <row r="36" customFormat="false" ht="15" hidden="false" customHeight="false" outlineLevel="0" collapsed="false">
      <c r="A36" s="4" t="s">
        <v>43</v>
      </c>
      <c r="B36" s="4"/>
      <c r="C36" s="13"/>
      <c r="D36" s="14" t="n">
        <f aca="false">SUM(D28:D35)</f>
        <v>2724</v>
      </c>
      <c r="E36" s="17"/>
    </row>
    <row r="37" customFormat="false" ht="13.8" hidden="false" customHeight="false" outlineLevel="0" collapsed="false">
      <c r="A37" s="12" t="s">
        <v>44</v>
      </c>
      <c r="B37" s="12"/>
      <c r="C37" s="9" t="s">
        <v>15</v>
      </c>
      <c r="D37" s="10" t="n">
        <v>35874</v>
      </c>
      <c r="E37" s="12" t="s">
        <v>171</v>
      </c>
    </row>
    <row r="38" customFormat="false" ht="15" hidden="false" customHeight="false" outlineLevel="0" collapsed="false">
      <c r="A38" s="4" t="s">
        <v>45</v>
      </c>
      <c r="B38" s="4"/>
      <c r="C38" s="13"/>
      <c r="D38" s="14" t="n">
        <f aca="false">D37</f>
        <v>35874</v>
      </c>
      <c r="E38" s="4"/>
    </row>
    <row r="39" customFormat="false" ht="13.8" hidden="false" customHeight="false" outlineLevel="0" collapsed="false">
      <c r="A39" s="12" t="s">
        <v>46</v>
      </c>
      <c r="B39" s="12"/>
      <c r="C39" s="9" t="s">
        <v>15</v>
      </c>
      <c r="D39" s="18" t="n">
        <v>23679</v>
      </c>
      <c r="E39" s="11" t="s">
        <v>570</v>
      </c>
    </row>
    <row r="40" customFormat="false" ht="13.8" hidden="false" customHeight="false" outlineLevel="0" collapsed="false">
      <c r="A40" s="7"/>
      <c r="B40" s="8"/>
      <c r="C40" s="9" t="s">
        <v>15</v>
      </c>
      <c r="D40" s="10" t="n">
        <v>23205</v>
      </c>
      <c r="E40" s="11" t="s">
        <v>173</v>
      </c>
    </row>
    <row r="41" customFormat="false" ht="15" hidden="false" customHeight="false" outlineLevel="0" collapsed="false">
      <c r="A41" s="4" t="s">
        <v>49</v>
      </c>
      <c r="B41" s="4"/>
      <c r="C41" s="13"/>
      <c r="D41" s="14" t="n">
        <f aca="false">D39+D40</f>
        <v>46884</v>
      </c>
      <c r="E41" s="17"/>
    </row>
    <row r="42" customFormat="false" ht="13.8" hidden="false" customHeight="false" outlineLevel="0" collapsed="false">
      <c r="A42" s="17" t="s">
        <v>50</v>
      </c>
      <c r="B42" s="17"/>
      <c r="C42" s="17" t="n">
        <v>12</v>
      </c>
      <c r="D42" s="20" t="n">
        <v>1662</v>
      </c>
      <c r="E42" s="17" t="s">
        <v>27</v>
      </c>
    </row>
    <row r="43" customFormat="false" ht="13.8" hidden="false" customHeight="false" outlineLevel="0" collapsed="false">
      <c r="A43" s="17"/>
      <c r="B43" s="17"/>
      <c r="C43" s="17" t="n">
        <v>12</v>
      </c>
      <c r="D43" s="20" t="n">
        <v>6000</v>
      </c>
      <c r="E43" s="17" t="s">
        <v>571</v>
      </c>
    </row>
    <row r="44" customFormat="false" ht="15" hidden="false" customHeight="false" outlineLevel="0" collapsed="false">
      <c r="A44" s="17" t="s">
        <v>52</v>
      </c>
      <c r="B44" s="17"/>
      <c r="C44" s="17"/>
      <c r="D44" s="21" t="n">
        <f aca="false">SUM(D42:D43)</f>
        <v>7662</v>
      </c>
      <c r="E44" s="17"/>
    </row>
    <row r="45" customFormat="false" ht="13.8" hidden="false" customHeight="false" outlineLevel="0" collapsed="false">
      <c r="A45" s="17"/>
      <c r="B45" s="17"/>
      <c r="C45" s="17"/>
      <c r="D45" s="21"/>
      <c r="E45" s="17"/>
    </row>
    <row r="46" customFormat="false" ht="15" hidden="false" customHeight="false" outlineLevel="0" collapsed="false">
      <c r="A46" s="71" t="s">
        <v>561</v>
      </c>
      <c r="D46" s="59" t="n">
        <f aca="false">D19+D21+D27+D36+D38+D41+D44</f>
        <v>1094401</v>
      </c>
    </row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048576"/>
  <sheetViews>
    <sheetView showFormulas="false" showGridLines="true" showRowColHeaders="true" showZeros="true" rightToLeft="false" tabSelected="false" showOutlineSymbols="true" defaultGridColor="true" view="normal" topLeftCell="A34" colorId="64" zoomScale="100" zoomScaleNormal="100" zoomScalePageLayoutView="100" workbookViewId="0">
      <selection pane="topLeft" activeCell="G18" activeCellId="0" sqref="G18"/>
    </sheetView>
  </sheetViews>
  <sheetFormatPr defaultRowHeight="15" zeroHeight="false" outlineLevelRow="0" outlineLevelCol="0"/>
  <cols>
    <col collapsed="false" customWidth="true" hidden="false" outlineLevel="0" max="1" min="1" style="0" width="25.4"/>
    <col collapsed="false" customWidth="true" hidden="false" outlineLevel="0" max="2" min="2" style="0" width="9.13"/>
    <col collapsed="false" customWidth="true" hidden="false" outlineLevel="0" max="3" min="3" style="0" width="20.3"/>
    <col collapsed="false" customWidth="true" hidden="false" outlineLevel="0" max="4" min="4" style="0" width="13.43"/>
    <col collapsed="false" customWidth="true" hidden="false" outlineLevel="0" max="5" min="5" style="0" width="95.71"/>
    <col collapsed="false" customWidth="true" hidden="false" outlineLevel="0" max="1025" min="6" style="0" width="9.13"/>
  </cols>
  <sheetData>
    <row r="1" customFormat="false" ht="15" hidden="false" customHeight="false" outlineLevel="0" collapsed="false">
      <c r="A1" s="2" t="s">
        <v>367</v>
      </c>
      <c r="B1" s="2"/>
      <c r="C1" s="2"/>
      <c r="D1" s="2"/>
    </row>
    <row r="2" customFormat="false" ht="15" hidden="false" customHeight="false" outlineLevel="0" collapsed="false">
      <c r="A2" s="2" t="s">
        <v>1</v>
      </c>
      <c r="B2" s="2"/>
      <c r="C2" s="2"/>
      <c r="D2" s="2"/>
    </row>
    <row r="3" customFormat="false" ht="15" hidden="false" customHeight="false" outlineLevel="0" collapsed="false">
      <c r="A3" s="2"/>
      <c r="B3" s="2"/>
      <c r="C3" s="2"/>
      <c r="D3" s="2"/>
    </row>
    <row r="4" customFormat="false" ht="15" hidden="false" customHeight="false" outlineLevel="0" collapsed="false">
      <c r="A4" s="2" t="s">
        <v>2</v>
      </c>
      <c r="B4" s="2"/>
      <c r="C4" s="2"/>
      <c r="D4" s="2"/>
    </row>
    <row r="5" customFormat="false" ht="15" hidden="false" customHeight="false" outlineLevel="0" collapsed="false">
      <c r="A5" s="2" t="s">
        <v>54</v>
      </c>
      <c r="B5" s="2"/>
      <c r="C5" s="2"/>
      <c r="D5" s="2"/>
    </row>
    <row r="6" customFormat="false" ht="15" hidden="false" customHeight="false" outlineLevel="0" collapsed="false">
      <c r="A6" s="2"/>
      <c r="B6" s="2"/>
      <c r="C6" s="2"/>
      <c r="D6" s="2"/>
    </row>
    <row r="7" customFormat="false" ht="13.8" hidden="false" customHeight="false" outlineLevel="0" collapsed="false">
      <c r="A7" s="2"/>
      <c r="B7" s="2"/>
      <c r="C7" s="72" t="s">
        <v>572</v>
      </c>
      <c r="D7" s="2"/>
    </row>
    <row r="9" customFormat="false" ht="15" hidden="false" customHeight="false" outlineLevel="0" collapsed="false">
      <c r="A9" s="4" t="s">
        <v>5</v>
      </c>
      <c r="B9" s="5" t="s">
        <v>6</v>
      </c>
      <c r="C9" s="5" t="s">
        <v>7</v>
      </c>
      <c r="D9" s="5" t="s">
        <v>8</v>
      </c>
      <c r="E9" s="4" t="s">
        <v>9</v>
      </c>
    </row>
    <row r="10" customFormat="false" ht="13.8" hidden="false" customHeight="false" outlineLevel="0" collapsed="false">
      <c r="A10" s="7" t="s">
        <v>55</v>
      </c>
      <c r="B10" s="5"/>
      <c r="C10" s="9" t="s">
        <v>316</v>
      </c>
      <c r="D10" s="22" t="n">
        <v>1431.57</v>
      </c>
      <c r="E10" s="11" t="s">
        <v>573</v>
      </c>
    </row>
    <row r="11" customFormat="false" ht="13.8" hidden="false" customHeight="false" outlineLevel="0" collapsed="false">
      <c r="A11" s="7"/>
      <c r="B11" s="5"/>
      <c r="C11" s="9" t="s">
        <v>313</v>
      </c>
      <c r="D11" s="22" t="n">
        <v>6045.68</v>
      </c>
      <c r="E11" s="11" t="s">
        <v>574</v>
      </c>
    </row>
    <row r="12" customFormat="false" ht="15" hidden="false" customHeight="false" outlineLevel="0" collapsed="false">
      <c r="A12" s="23" t="s">
        <v>56</v>
      </c>
      <c r="B12" s="5"/>
      <c r="C12" s="5"/>
      <c r="D12" s="14" t="n">
        <f aca="false">SUM(D10:D11)</f>
        <v>7477.25</v>
      </c>
      <c r="E12" s="4"/>
    </row>
    <row r="13" customFormat="false" ht="15" hidden="false" customHeight="false" outlineLevel="0" collapsed="false">
      <c r="A13" s="73" t="s">
        <v>575</v>
      </c>
      <c r="B13" s="8"/>
      <c r="C13" s="8"/>
      <c r="D13" s="10"/>
      <c r="E13" s="12"/>
    </row>
    <row r="14" customFormat="false" ht="15" hidden="false" customHeight="false" outlineLevel="0" collapsed="false">
      <c r="A14" s="23" t="s">
        <v>181</v>
      </c>
      <c r="B14" s="8"/>
      <c r="C14" s="8"/>
      <c r="D14" s="14" t="n">
        <f aca="false">D13</f>
        <v>0</v>
      </c>
      <c r="E14" s="12"/>
    </row>
    <row r="15" customFormat="false" ht="13.8" hidden="false" customHeight="false" outlineLevel="0" collapsed="false">
      <c r="A15" s="7" t="s">
        <v>57</v>
      </c>
      <c r="B15" s="8"/>
      <c r="C15" s="9" t="s">
        <v>316</v>
      </c>
      <c r="D15" s="10" t="n">
        <v>700.76</v>
      </c>
      <c r="E15" s="11" t="s">
        <v>576</v>
      </c>
    </row>
    <row r="16" customFormat="false" ht="13.8" hidden="false" customHeight="false" outlineLevel="0" collapsed="false">
      <c r="A16" s="7"/>
      <c r="B16" s="8"/>
      <c r="C16" s="9" t="s">
        <v>312</v>
      </c>
      <c r="D16" s="10" t="n">
        <v>18709.89</v>
      </c>
      <c r="E16" s="12" t="s">
        <v>577</v>
      </c>
    </row>
    <row r="17" customFormat="false" ht="15" hidden="false" customHeight="false" outlineLevel="0" collapsed="false">
      <c r="A17" s="23" t="s">
        <v>59</v>
      </c>
      <c r="B17" s="5"/>
      <c r="C17" s="24"/>
      <c r="D17" s="14" t="n">
        <f aca="false">SUM(D15:D16)</f>
        <v>19410.65</v>
      </c>
      <c r="E17" s="4"/>
    </row>
    <row r="18" customFormat="false" ht="13.8" hidden="false" customHeight="false" outlineLevel="0" collapsed="false">
      <c r="A18" s="7" t="s">
        <v>60</v>
      </c>
      <c r="B18" s="8"/>
      <c r="C18" s="9" t="s">
        <v>143</v>
      </c>
      <c r="D18" s="10" t="n">
        <v>1277.78</v>
      </c>
      <c r="E18" s="12" t="s">
        <v>578</v>
      </c>
    </row>
    <row r="19" customFormat="false" ht="13.8" hidden="false" customHeight="false" outlineLevel="0" collapsed="false">
      <c r="A19" s="7"/>
      <c r="B19" s="8"/>
      <c r="C19" s="9" t="s">
        <v>192</v>
      </c>
      <c r="D19" s="10" t="n">
        <v>985.89</v>
      </c>
      <c r="E19" s="12" t="s">
        <v>579</v>
      </c>
    </row>
    <row r="20" customFormat="false" ht="15" hidden="false" customHeight="false" outlineLevel="0" collapsed="false">
      <c r="A20" s="23" t="s">
        <v>64</v>
      </c>
      <c r="B20" s="5"/>
      <c r="C20" s="24"/>
      <c r="D20" s="14" t="n">
        <f aca="false">SUM(D18:D19)</f>
        <v>2263.67</v>
      </c>
      <c r="E20" s="4"/>
    </row>
    <row r="21" customFormat="false" ht="13.8" hidden="false" customHeight="false" outlineLevel="0" collapsed="false">
      <c r="A21" s="7" t="s">
        <v>65</v>
      </c>
      <c r="B21" s="12"/>
      <c r="C21" s="9" t="s">
        <v>312</v>
      </c>
      <c r="D21" s="10" t="n">
        <v>8231.3</v>
      </c>
      <c r="E21" s="12" t="s">
        <v>475</v>
      </c>
    </row>
    <row r="22" customFormat="false" ht="15" hidden="false" customHeight="false" outlineLevel="0" collapsed="false">
      <c r="A22" s="23" t="s">
        <v>68</v>
      </c>
      <c r="B22" s="4"/>
      <c r="C22" s="25"/>
      <c r="D22" s="14" t="n">
        <f aca="false">SUM(D21)</f>
        <v>8231.3</v>
      </c>
      <c r="E22" s="4"/>
    </row>
    <row r="23" customFormat="false" ht="13.8" hidden="false" customHeight="false" outlineLevel="0" collapsed="false">
      <c r="A23" s="7" t="s">
        <v>69</v>
      </c>
      <c r="B23" s="12"/>
      <c r="C23" s="9"/>
      <c r="D23" s="10"/>
      <c r="E23" s="12"/>
    </row>
    <row r="24" customFormat="false" ht="15" hidden="false" customHeight="false" outlineLevel="0" collapsed="false">
      <c r="A24" s="23" t="s">
        <v>73</v>
      </c>
      <c r="B24" s="4"/>
      <c r="C24" s="25"/>
      <c r="D24" s="14" t="n">
        <f aca="false">SUM(D23:D23)</f>
        <v>0</v>
      </c>
      <c r="E24" s="4"/>
    </row>
    <row r="25" customFormat="false" ht="15" hidden="false" customHeight="false" outlineLevel="0" collapsed="false">
      <c r="A25" s="74" t="s">
        <v>580</v>
      </c>
      <c r="B25" s="12"/>
      <c r="C25" s="44"/>
      <c r="D25" s="10"/>
      <c r="E25" s="12"/>
    </row>
    <row r="26" customFormat="false" ht="15" hidden="false" customHeight="false" outlineLevel="0" collapsed="false">
      <c r="A26" s="23" t="s">
        <v>265</v>
      </c>
      <c r="B26" s="4"/>
      <c r="C26" s="25"/>
      <c r="D26" s="14" t="n">
        <f aca="false">D25</f>
        <v>0</v>
      </c>
      <c r="E26" s="4"/>
    </row>
    <row r="27" customFormat="false" ht="13.8" hidden="false" customHeight="false" outlineLevel="0" collapsed="false">
      <c r="A27" s="7" t="s">
        <v>74</v>
      </c>
      <c r="B27" s="12"/>
      <c r="C27" s="9" t="s">
        <v>316</v>
      </c>
      <c r="D27" s="26" t="n">
        <v>4982</v>
      </c>
      <c r="E27" s="12" t="s">
        <v>581</v>
      </c>
    </row>
    <row r="28" customFormat="false" ht="13.8" hidden="false" customHeight="false" outlineLevel="0" collapsed="false">
      <c r="A28" s="7"/>
      <c r="B28" s="12"/>
      <c r="C28" s="9" t="s">
        <v>312</v>
      </c>
      <c r="D28" s="26" t="n">
        <v>1004.84</v>
      </c>
      <c r="E28" s="12" t="s">
        <v>582</v>
      </c>
    </row>
    <row r="29" customFormat="false" ht="13.8" hidden="false" customHeight="false" outlineLevel="0" collapsed="false">
      <c r="A29" s="7"/>
      <c r="B29" s="12"/>
      <c r="C29" s="9" t="s">
        <v>192</v>
      </c>
      <c r="D29" s="26" t="n">
        <v>24.67</v>
      </c>
      <c r="E29" s="12" t="s">
        <v>583</v>
      </c>
    </row>
    <row r="30" customFormat="false" ht="13.8" hidden="false" customHeight="false" outlineLevel="0" collapsed="false">
      <c r="A30" s="7"/>
      <c r="B30" s="12"/>
      <c r="C30" s="9" t="s">
        <v>192</v>
      </c>
      <c r="D30" s="26" t="n">
        <v>3493.76</v>
      </c>
      <c r="E30" s="12" t="s">
        <v>584</v>
      </c>
    </row>
    <row r="31" customFormat="false" ht="13.8" hidden="false" customHeight="false" outlineLevel="0" collapsed="false">
      <c r="A31" s="7"/>
      <c r="B31" s="12"/>
      <c r="C31" s="9" t="s">
        <v>192</v>
      </c>
      <c r="D31" s="26" t="n">
        <v>24.67</v>
      </c>
      <c r="E31" s="12" t="s">
        <v>585</v>
      </c>
    </row>
    <row r="32" customFormat="false" ht="13.8" hidden="false" customHeight="false" outlineLevel="0" collapsed="false">
      <c r="A32" s="7"/>
      <c r="B32" s="12"/>
      <c r="C32" s="9" t="s">
        <v>192</v>
      </c>
      <c r="D32" s="26" t="n">
        <v>24.67</v>
      </c>
      <c r="E32" s="12" t="s">
        <v>585</v>
      </c>
    </row>
    <row r="33" customFormat="false" ht="13.8" hidden="false" customHeight="false" outlineLevel="0" collapsed="false">
      <c r="A33" s="7"/>
      <c r="B33" s="12"/>
      <c r="C33" s="9" t="s">
        <v>192</v>
      </c>
      <c r="D33" s="26" t="n">
        <v>24.67</v>
      </c>
      <c r="E33" s="12" t="s">
        <v>585</v>
      </c>
    </row>
    <row r="34" customFormat="false" ht="15" hidden="false" customHeight="false" outlineLevel="0" collapsed="false">
      <c r="A34" s="4" t="s">
        <v>82</v>
      </c>
      <c r="B34" s="4"/>
      <c r="C34" s="13"/>
      <c r="D34" s="14" t="n">
        <f aca="false">SUM(D27:D33)</f>
        <v>9579.28</v>
      </c>
      <c r="E34" s="12"/>
    </row>
    <row r="35" customFormat="false" ht="13.8" hidden="false" customHeight="false" outlineLevel="0" collapsed="false">
      <c r="A35" s="12" t="s">
        <v>83</v>
      </c>
      <c r="B35" s="12"/>
      <c r="C35" s="9" t="s">
        <v>316</v>
      </c>
      <c r="D35" s="10" t="n">
        <v>97.61</v>
      </c>
      <c r="E35" s="12" t="s">
        <v>586</v>
      </c>
    </row>
    <row r="36" customFormat="false" ht="13.8" hidden="false" customHeight="false" outlineLevel="0" collapsed="false">
      <c r="A36" s="12"/>
      <c r="B36" s="12"/>
      <c r="C36" s="9" t="s">
        <v>316</v>
      </c>
      <c r="D36" s="10" t="n">
        <v>1063.93</v>
      </c>
      <c r="E36" s="12" t="s">
        <v>587</v>
      </c>
    </row>
    <row r="37" customFormat="false" ht="13.8" hidden="false" customHeight="false" outlineLevel="0" collapsed="false">
      <c r="A37" s="12"/>
      <c r="B37" s="12"/>
      <c r="C37" s="9" t="s">
        <v>312</v>
      </c>
      <c r="D37" s="10" t="n">
        <v>264.52</v>
      </c>
      <c r="E37" s="12" t="s">
        <v>588</v>
      </c>
    </row>
    <row r="38" customFormat="false" ht="13.8" hidden="false" customHeight="false" outlineLevel="0" collapsed="false">
      <c r="A38" s="12"/>
      <c r="B38" s="12"/>
      <c r="C38" s="9" t="s">
        <v>312</v>
      </c>
      <c r="D38" s="10" t="n">
        <v>176.19</v>
      </c>
      <c r="E38" s="12" t="s">
        <v>589</v>
      </c>
    </row>
    <row r="39" customFormat="false" ht="13.8" hidden="false" customHeight="false" outlineLevel="0" collapsed="false">
      <c r="A39" s="12"/>
      <c r="B39" s="12"/>
      <c r="C39" s="9" t="s">
        <v>312</v>
      </c>
      <c r="D39" s="10" t="n">
        <v>2365.53</v>
      </c>
      <c r="E39" s="12" t="s">
        <v>590</v>
      </c>
    </row>
    <row r="40" customFormat="false" ht="13.8" hidden="false" customHeight="false" outlineLevel="0" collapsed="false">
      <c r="A40" s="12"/>
      <c r="B40" s="12"/>
      <c r="C40" s="9" t="s">
        <v>312</v>
      </c>
      <c r="D40" s="10" t="n">
        <v>177.42</v>
      </c>
      <c r="E40" s="12" t="s">
        <v>589</v>
      </c>
    </row>
    <row r="41" customFormat="false" ht="13.8" hidden="false" customHeight="false" outlineLevel="0" collapsed="false">
      <c r="A41" s="12"/>
      <c r="B41" s="12"/>
      <c r="C41" s="9" t="s">
        <v>312</v>
      </c>
      <c r="D41" s="10" t="n">
        <v>2353.3</v>
      </c>
      <c r="E41" s="12" t="s">
        <v>590</v>
      </c>
    </row>
    <row r="42" customFormat="false" ht="13.8" hidden="false" customHeight="false" outlineLevel="0" collapsed="false">
      <c r="A42" s="12"/>
      <c r="B42" s="12"/>
      <c r="C42" s="9" t="s">
        <v>312</v>
      </c>
      <c r="D42" s="10" t="n">
        <v>1799.28</v>
      </c>
      <c r="E42" s="12" t="s">
        <v>591</v>
      </c>
    </row>
    <row r="43" customFormat="false" ht="13.8" hidden="false" customHeight="false" outlineLevel="0" collapsed="false">
      <c r="A43" s="12"/>
      <c r="B43" s="12"/>
      <c r="C43" s="9" t="s">
        <v>192</v>
      </c>
      <c r="D43" s="10" t="n">
        <v>526.38</v>
      </c>
      <c r="E43" s="12" t="s">
        <v>592</v>
      </c>
    </row>
    <row r="44" customFormat="false" ht="13.8" hidden="false" customHeight="false" outlineLevel="0" collapsed="false">
      <c r="A44" s="12"/>
      <c r="B44" s="12"/>
      <c r="C44" s="9" t="s">
        <v>192</v>
      </c>
      <c r="D44" s="10" t="n">
        <v>5737.56</v>
      </c>
      <c r="E44" s="12" t="s">
        <v>592</v>
      </c>
    </row>
    <row r="45" customFormat="false" ht="13.8" hidden="false" customHeight="false" outlineLevel="0" collapsed="false">
      <c r="A45" s="12"/>
      <c r="B45" s="12"/>
      <c r="C45" s="9" t="s">
        <v>192</v>
      </c>
      <c r="D45" s="10" t="n">
        <v>132.17</v>
      </c>
      <c r="E45" s="12" t="s">
        <v>593</v>
      </c>
    </row>
    <row r="46" customFormat="false" ht="13.8" hidden="false" customHeight="false" outlineLevel="0" collapsed="false">
      <c r="A46" s="12"/>
      <c r="B46" s="12"/>
      <c r="C46" s="9" t="s">
        <v>192</v>
      </c>
      <c r="D46" s="10" t="n">
        <v>1440.68</v>
      </c>
      <c r="E46" s="12" t="s">
        <v>594</v>
      </c>
    </row>
    <row r="47" customFormat="false" ht="13.8" hidden="false" customHeight="false" outlineLevel="0" collapsed="false">
      <c r="A47" s="12"/>
      <c r="B47" s="12"/>
      <c r="C47" s="9" t="s">
        <v>41</v>
      </c>
      <c r="D47" s="10" t="n">
        <v>11.36</v>
      </c>
      <c r="E47" s="12" t="s">
        <v>595</v>
      </c>
    </row>
    <row r="48" customFormat="false" ht="13.8" hidden="false" customHeight="false" outlineLevel="0" collapsed="false">
      <c r="A48" s="12"/>
      <c r="B48" s="12"/>
      <c r="C48" s="9" t="s">
        <v>41</v>
      </c>
      <c r="D48" s="10" t="n">
        <v>123.82</v>
      </c>
      <c r="E48" s="12" t="s">
        <v>595</v>
      </c>
    </row>
    <row r="49" customFormat="false" ht="15" hidden="false" customHeight="false" outlineLevel="0" collapsed="false">
      <c r="A49" s="4" t="s">
        <v>90</v>
      </c>
      <c r="B49" s="4"/>
      <c r="C49" s="13"/>
      <c r="D49" s="14" t="n">
        <f aca="false">SUM(D35:D48)</f>
        <v>16269.75</v>
      </c>
      <c r="E49" s="4"/>
    </row>
    <row r="50" customFormat="false" ht="13.8" hidden="false" customHeight="false" outlineLevel="0" collapsed="false">
      <c r="A50" s="12" t="s">
        <v>91</v>
      </c>
      <c r="B50" s="4"/>
      <c r="C50" s="9" t="s">
        <v>188</v>
      </c>
      <c r="D50" s="10" t="n">
        <v>12.62</v>
      </c>
      <c r="E50" s="12" t="s">
        <v>596</v>
      </c>
    </row>
    <row r="51" customFormat="false" ht="13.8" hidden="false" customHeight="false" outlineLevel="0" collapsed="false">
      <c r="A51" s="12"/>
      <c r="B51" s="4"/>
      <c r="C51" s="9" t="s">
        <v>316</v>
      </c>
      <c r="D51" s="10" t="n">
        <v>410.09</v>
      </c>
      <c r="E51" s="12" t="s">
        <v>597</v>
      </c>
    </row>
    <row r="52" customFormat="false" ht="13.8" hidden="false" customHeight="false" outlineLevel="0" collapsed="false">
      <c r="A52" s="12"/>
      <c r="B52" s="4"/>
      <c r="C52" s="9" t="s">
        <v>316</v>
      </c>
      <c r="D52" s="10" t="n">
        <v>16263</v>
      </c>
      <c r="E52" s="12" t="s">
        <v>598</v>
      </c>
    </row>
    <row r="53" customFormat="false" ht="13.8" hidden="false" customHeight="false" outlineLevel="0" collapsed="false">
      <c r="A53" s="12"/>
      <c r="B53" s="4"/>
      <c r="C53" s="9" t="s">
        <v>312</v>
      </c>
      <c r="D53" s="10"/>
      <c r="E53" s="12" t="s">
        <v>599</v>
      </c>
    </row>
    <row r="54" customFormat="false" ht="13.8" hidden="false" customHeight="false" outlineLevel="0" collapsed="false">
      <c r="A54" s="12"/>
      <c r="B54" s="4"/>
      <c r="C54" s="9" t="s">
        <v>312</v>
      </c>
      <c r="D54" s="10" t="n">
        <v>1119</v>
      </c>
      <c r="E54" s="12" t="s">
        <v>600</v>
      </c>
    </row>
    <row r="55" customFormat="false" ht="13.8" hidden="false" customHeight="false" outlineLevel="0" collapsed="false">
      <c r="A55" s="12"/>
      <c r="B55" s="4"/>
      <c r="C55" s="9" t="s">
        <v>312</v>
      </c>
      <c r="D55" s="10" t="n">
        <v>6545</v>
      </c>
      <c r="E55" s="12" t="s">
        <v>601</v>
      </c>
    </row>
    <row r="56" customFormat="false" ht="13.8" hidden="false" customHeight="false" outlineLevel="0" collapsed="false">
      <c r="A56" s="12"/>
      <c r="B56" s="4"/>
      <c r="C56" s="9" t="s">
        <v>312</v>
      </c>
      <c r="D56" s="10" t="n">
        <v>1725.5</v>
      </c>
      <c r="E56" s="12" t="s">
        <v>399</v>
      </c>
    </row>
    <row r="57" customFormat="false" ht="13.8" hidden="false" customHeight="false" outlineLevel="0" collapsed="false">
      <c r="A57" s="12"/>
      <c r="B57" s="4"/>
      <c r="C57" s="9" t="s">
        <v>312</v>
      </c>
      <c r="D57" s="10" t="n">
        <v>4372.5</v>
      </c>
      <c r="E57" s="12" t="s">
        <v>602</v>
      </c>
    </row>
    <row r="58" customFormat="false" ht="13.8" hidden="false" customHeight="false" outlineLevel="0" collapsed="false">
      <c r="A58" s="12"/>
      <c r="B58" s="4"/>
      <c r="C58" s="9" t="s">
        <v>312</v>
      </c>
      <c r="D58" s="10" t="n">
        <v>17.74</v>
      </c>
      <c r="E58" s="12" t="s">
        <v>603</v>
      </c>
    </row>
    <row r="59" customFormat="false" ht="13.8" hidden="false" customHeight="false" outlineLevel="0" collapsed="false">
      <c r="A59" s="12"/>
      <c r="B59" s="4"/>
      <c r="C59" s="9" t="s">
        <v>312</v>
      </c>
      <c r="D59" s="10" t="n">
        <v>44.47</v>
      </c>
      <c r="E59" s="12" t="s">
        <v>604</v>
      </c>
    </row>
    <row r="60" customFormat="false" ht="13.8" hidden="false" customHeight="false" outlineLevel="0" collapsed="false">
      <c r="A60" s="12"/>
      <c r="B60" s="4"/>
      <c r="C60" s="9" t="s">
        <v>312</v>
      </c>
      <c r="D60" s="10" t="n">
        <v>478.2</v>
      </c>
      <c r="E60" s="12" t="s">
        <v>605</v>
      </c>
    </row>
    <row r="61" customFormat="false" ht="13.8" hidden="false" customHeight="false" outlineLevel="0" collapsed="false">
      <c r="A61" s="12"/>
      <c r="B61" s="4"/>
      <c r="C61" s="9" t="s">
        <v>312</v>
      </c>
      <c r="D61" s="10" t="n">
        <v>1249.18</v>
      </c>
      <c r="E61" s="12" t="s">
        <v>606</v>
      </c>
    </row>
    <row r="62" customFormat="false" ht="13.8" hidden="false" customHeight="false" outlineLevel="0" collapsed="false">
      <c r="A62" s="12"/>
      <c r="B62" s="4"/>
      <c r="C62" s="9" t="s">
        <v>312</v>
      </c>
      <c r="D62" s="10" t="n">
        <v>17680.64</v>
      </c>
      <c r="E62" s="12" t="s">
        <v>607</v>
      </c>
    </row>
    <row r="63" customFormat="false" ht="13.8" hidden="false" customHeight="false" outlineLevel="0" collapsed="false">
      <c r="A63" s="12"/>
      <c r="B63" s="4"/>
      <c r="C63" s="9" t="s">
        <v>192</v>
      </c>
      <c r="D63" s="10" t="n">
        <v>19486.25</v>
      </c>
      <c r="E63" s="12" t="s">
        <v>608</v>
      </c>
    </row>
    <row r="64" customFormat="false" ht="13.8" hidden="false" customHeight="false" outlineLevel="0" collapsed="false">
      <c r="A64" s="12"/>
      <c r="B64" s="4"/>
      <c r="C64" s="9" t="s">
        <v>176</v>
      </c>
      <c r="D64" s="10" t="n">
        <v>420.34</v>
      </c>
      <c r="E64" s="12" t="s">
        <v>609</v>
      </c>
    </row>
    <row r="65" customFormat="false" ht="13.8" hidden="false" customHeight="false" outlineLevel="0" collapsed="false">
      <c r="A65" s="12"/>
      <c r="B65" s="4"/>
      <c r="C65" s="9" t="s">
        <v>313</v>
      </c>
      <c r="D65" s="10" t="n">
        <v>53.07</v>
      </c>
      <c r="E65" s="12" t="s">
        <v>604</v>
      </c>
    </row>
    <row r="66" customFormat="false" ht="13.8" hidden="false" customHeight="false" outlineLevel="0" collapsed="false">
      <c r="A66" s="12"/>
      <c r="B66" s="4"/>
      <c r="C66" s="9" t="s">
        <v>313</v>
      </c>
      <c r="D66" s="10" t="n">
        <v>115.92</v>
      </c>
      <c r="E66" s="12" t="s">
        <v>610</v>
      </c>
    </row>
    <row r="67" customFormat="false" ht="13.8" hidden="false" customHeight="false" outlineLevel="0" collapsed="false">
      <c r="A67" s="17"/>
      <c r="B67" s="12"/>
      <c r="C67" s="9" t="s">
        <v>313</v>
      </c>
      <c r="D67" s="10" t="n">
        <v>701.45</v>
      </c>
      <c r="E67" s="12" t="s">
        <v>611</v>
      </c>
    </row>
    <row r="68" customFormat="false" ht="13.8" hidden="false" customHeight="false" outlineLevel="0" collapsed="false">
      <c r="A68" s="12"/>
      <c r="B68" s="12"/>
      <c r="C68" s="9" t="s">
        <v>313</v>
      </c>
      <c r="D68" s="10" t="n">
        <v>46.82</v>
      </c>
      <c r="E68" s="12" t="s">
        <v>612</v>
      </c>
    </row>
    <row r="69" customFormat="false" ht="13.8" hidden="false" customHeight="false" outlineLevel="0" collapsed="false">
      <c r="A69" s="12"/>
      <c r="B69" s="12"/>
      <c r="C69" s="9" t="s">
        <v>313</v>
      </c>
      <c r="D69" s="10" t="n">
        <v>16.89</v>
      </c>
      <c r="E69" s="12" t="s">
        <v>613</v>
      </c>
    </row>
    <row r="70" customFormat="false" ht="15" hidden="false" customHeight="false" outlineLevel="0" collapsed="false">
      <c r="A70" s="4" t="s">
        <v>108</v>
      </c>
      <c r="B70" s="4"/>
      <c r="C70" s="13"/>
      <c r="D70" s="14" t="n">
        <f aca="false">SUM(D50:D69)</f>
        <v>70758.68</v>
      </c>
      <c r="E70" s="17"/>
    </row>
    <row r="71" customFormat="false" ht="13.8" hidden="false" customHeight="false" outlineLevel="0" collapsed="false">
      <c r="A71" s="43" t="s">
        <v>217</v>
      </c>
      <c r="B71" s="4"/>
      <c r="C71" s="55" t="s">
        <v>313</v>
      </c>
      <c r="D71" s="56" t="n">
        <v>4781</v>
      </c>
      <c r="E71" s="17" t="s">
        <v>299</v>
      </c>
    </row>
    <row r="72" customFormat="false" ht="13.8" hidden="false" customHeight="false" outlineLevel="0" collapsed="false">
      <c r="A72" s="43"/>
      <c r="B72" s="4"/>
      <c r="C72" s="55"/>
      <c r="D72" s="56"/>
      <c r="E72" s="17" t="s">
        <v>299</v>
      </c>
    </row>
    <row r="73" customFormat="false" ht="15" hidden="false" customHeight="false" outlineLevel="0" collapsed="false">
      <c r="A73" s="4" t="s">
        <v>220</v>
      </c>
      <c r="B73" s="4"/>
      <c r="C73" s="13"/>
      <c r="D73" s="14" t="n">
        <f aca="false">SUM(D71:D72)</f>
        <v>4781</v>
      </c>
      <c r="E73" s="17"/>
    </row>
    <row r="74" customFormat="false" ht="13.8" hidden="false" customHeight="false" outlineLevel="0" collapsed="false">
      <c r="A74" s="75" t="s">
        <v>109</v>
      </c>
      <c r="B74" s="12"/>
      <c r="C74" s="9" t="s">
        <v>312</v>
      </c>
      <c r="D74" s="10" t="n">
        <v>514.23</v>
      </c>
      <c r="E74" s="17" t="s">
        <v>614</v>
      </c>
    </row>
    <row r="75" customFormat="false" ht="15" hidden="false" customHeight="false" outlineLevel="0" collapsed="false">
      <c r="A75" s="4" t="s">
        <v>111</v>
      </c>
      <c r="B75" s="4"/>
      <c r="C75" s="13"/>
      <c r="D75" s="14" t="n">
        <f aca="false">SUM(D74:D74)</f>
        <v>514.23</v>
      </c>
      <c r="E75" s="17"/>
    </row>
    <row r="76" customFormat="false" ht="13.8" hidden="false" customHeight="false" outlineLevel="0" collapsed="false">
      <c r="A76" s="12" t="s">
        <v>112</v>
      </c>
      <c r="B76" s="12"/>
      <c r="C76" s="9" t="s">
        <v>316</v>
      </c>
      <c r="D76" s="10" t="n">
        <v>433.39</v>
      </c>
      <c r="E76" s="12" t="s">
        <v>300</v>
      </c>
    </row>
    <row r="77" customFormat="false" ht="13.8" hidden="false" customHeight="false" outlineLevel="0" collapsed="false">
      <c r="A77" s="12"/>
      <c r="B77" s="12"/>
      <c r="C77" s="9" t="s">
        <v>312</v>
      </c>
      <c r="D77" s="10" t="n">
        <v>879.64</v>
      </c>
      <c r="E77" s="12" t="s">
        <v>300</v>
      </c>
    </row>
    <row r="78" customFormat="false" ht="13.8" hidden="false" customHeight="false" outlineLevel="0" collapsed="false">
      <c r="A78" s="12"/>
      <c r="B78" s="12"/>
      <c r="C78" s="9" t="s">
        <v>312</v>
      </c>
      <c r="D78" s="10" t="n">
        <v>554.71</v>
      </c>
      <c r="E78" s="12" t="s">
        <v>300</v>
      </c>
    </row>
    <row r="79" customFormat="false" ht="13.8" hidden="false" customHeight="false" outlineLevel="0" collapsed="false">
      <c r="A79" s="12"/>
      <c r="B79" s="12"/>
      <c r="C79" s="9" t="s">
        <v>312</v>
      </c>
      <c r="D79" s="10" t="n">
        <v>371.29</v>
      </c>
      <c r="E79" s="12" t="s">
        <v>300</v>
      </c>
    </row>
    <row r="80" customFormat="false" ht="13.8" hidden="false" customHeight="false" outlineLevel="0" collapsed="false">
      <c r="A80" s="12"/>
      <c r="B80" s="12"/>
      <c r="C80" s="9" t="s">
        <v>312</v>
      </c>
      <c r="D80" s="10" t="n">
        <v>557.78</v>
      </c>
      <c r="E80" s="12" t="s">
        <v>300</v>
      </c>
    </row>
    <row r="81" customFormat="false" ht="13.8" hidden="false" customHeight="false" outlineLevel="0" collapsed="false">
      <c r="A81" s="12"/>
      <c r="B81" s="12"/>
      <c r="C81" s="9" t="s">
        <v>312</v>
      </c>
      <c r="D81" s="10" t="n">
        <v>233.29</v>
      </c>
      <c r="E81" s="12" t="s">
        <v>300</v>
      </c>
    </row>
    <row r="82" customFormat="false" ht="13.8" hidden="false" customHeight="false" outlineLevel="0" collapsed="false">
      <c r="A82" s="12"/>
      <c r="B82" s="12"/>
      <c r="C82" s="9" t="s">
        <v>61</v>
      </c>
      <c r="D82" s="10" t="n">
        <v>292.52</v>
      </c>
      <c r="E82" s="12" t="s">
        <v>300</v>
      </c>
    </row>
    <row r="83" customFormat="false" ht="13.8" hidden="false" customHeight="false" outlineLevel="0" collapsed="false">
      <c r="A83" s="12"/>
      <c r="B83" s="12"/>
      <c r="C83" s="9" t="s">
        <v>221</v>
      </c>
      <c r="D83" s="10" t="n">
        <v>203.24</v>
      </c>
      <c r="E83" s="12" t="s">
        <v>300</v>
      </c>
    </row>
    <row r="84" customFormat="false" ht="13.8" hidden="false" customHeight="false" outlineLevel="0" collapsed="false">
      <c r="A84" s="12"/>
      <c r="B84" s="12"/>
      <c r="C84" s="9" t="s">
        <v>192</v>
      </c>
      <c r="D84" s="10" t="n">
        <v>467.94</v>
      </c>
      <c r="E84" s="12" t="s">
        <v>300</v>
      </c>
    </row>
    <row r="85" customFormat="false" ht="13.8" hidden="false" customHeight="false" outlineLevel="0" collapsed="false">
      <c r="A85" s="12"/>
      <c r="B85" s="12"/>
      <c r="C85" s="9" t="s">
        <v>192</v>
      </c>
      <c r="D85" s="10" t="n">
        <v>343.22</v>
      </c>
      <c r="E85" s="12" t="s">
        <v>300</v>
      </c>
    </row>
    <row r="86" customFormat="false" ht="13.8" hidden="false" customHeight="false" outlineLevel="0" collapsed="false">
      <c r="A86" s="12"/>
      <c r="B86" s="12"/>
      <c r="C86" s="9" t="s">
        <v>192</v>
      </c>
      <c r="D86" s="10" t="n">
        <v>175.5</v>
      </c>
      <c r="E86" s="12" t="s">
        <v>300</v>
      </c>
    </row>
    <row r="87" customFormat="false" ht="13.8" hidden="false" customHeight="false" outlineLevel="0" collapsed="false">
      <c r="A87" s="12"/>
      <c r="B87" s="12"/>
      <c r="C87" s="9" t="s">
        <v>192</v>
      </c>
      <c r="D87" s="10" t="n">
        <v>273.13</v>
      </c>
      <c r="E87" s="12" t="s">
        <v>300</v>
      </c>
    </row>
    <row r="88" customFormat="false" ht="13.8" hidden="false" customHeight="false" outlineLevel="0" collapsed="false">
      <c r="A88" s="12"/>
      <c r="B88" s="12"/>
      <c r="C88" s="9" t="s">
        <v>192</v>
      </c>
      <c r="D88" s="10" t="n">
        <v>395.41</v>
      </c>
      <c r="E88" s="12" t="s">
        <v>300</v>
      </c>
    </row>
    <row r="89" customFormat="false" ht="13.8" hidden="false" customHeight="false" outlineLevel="0" collapsed="false">
      <c r="A89" s="12"/>
      <c r="B89" s="12"/>
      <c r="C89" s="9" t="s">
        <v>192</v>
      </c>
      <c r="D89" s="10" t="n">
        <v>466.12</v>
      </c>
      <c r="E89" s="12" t="s">
        <v>300</v>
      </c>
    </row>
    <row r="90" customFormat="false" ht="13.8" hidden="false" customHeight="false" outlineLevel="0" collapsed="false">
      <c r="A90" s="12"/>
      <c r="B90" s="12"/>
      <c r="C90" s="9" t="s">
        <v>313</v>
      </c>
      <c r="D90" s="10" t="n">
        <v>140</v>
      </c>
      <c r="E90" s="12" t="s">
        <v>615</v>
      </c>
    </row>
    <row r="91" customFormat="false" ht="13.8" hidden="false" customHeight="false" outlineLevel="0" collapsed="false">
      <c r="A91" s="12"/>
      <c r="B91" s="12"/>
      <c r="C91" s="9" t="s">
        <v>313</v>
      </c>
      <c r="D91" s="10" t="n">
        <v>856.81</v>
      </c>
      <c r="E91" s="12" t="s">
        <v>300</v>
      </c>
    </row>
    <row r="92" customFormat="false" ht="13.8" hidden="false" customHeight="false" outlineLevel="0" collapsed="false">
      <c r="A92" s="12"/>
      <c r="B92" s="12"/>
      <c r="C92" s="9" t="s">
        <v>313</v>
      </c>
      <c r="D92" s="10" t="n">
        <v>415.91</v>
      </c>
      <c r="E92" s="12" t="s">
        <v>300</v>
      </c>
    </row>
    <row r="93" customFormat="false" ht="13.8" hidden="false" customHeight="false" outlineLevel="0" collapsed="false">
      <c r="A93" s="12"/>
      <c r="B93" s="12"/>
      <c r="C93" s="9" t="s">
        <v>313</v>
      </c>
      <c r="D93" s="10" t="n">
        <v>38</v>
      </c>
      <c r="E93" s="12" t="s">
        <v>300</v>
      </c>
    </row>
    <row r="94" customFormat="false" ht="15" hidden="false" customHeight="false" outlineLevel="0" collapsed="false">
      <c r="A94" s="4" t="s">
        <v>115</v>
      </c>
      <c r="B94" s="4"/>
      <c r="C94" s="13"/>
      <c r="D94" s="14" t="n">
        <f aca="false">SUM(D76:D93)</f>
        <v>7097.9</v>
      </c>
      <c r="E94" s="4"/>
    </row>
    <row r="95" customFormat="false" ht="13.8" hidden="false" customHeight="false" outlineLevel="0" collapsed="false">
      <c r="A95" s="11" t="n">
        <v>20.12</v>
      </c>
      <c r="B95" s="12"/>
      <c r="C95" s="9" t="s">
        <v>316</v>
      </c>
      <c r="D95" s="10" t="n">
        <v>50575</v>
      </c>
      <c r="E95" s="12" t="s">
        <v>616</v>
      </c>
    </row>
    <row r="96" customFormat="false" ht="13.8" hidden="false" customHeight="false" outlineLevel="0" collapsed="false">
      <c r="A96" s="11"/>
      <c r="B96" s="12"/>
      <c r="C96" s="9" t="s">
        <v>316</v>
      </c>
      <c r="D96" s="10" t="n">
        <v>12495</v>
      </c>
      <c r="E96" s="12" t="s">
        <v>616</v>
      </c>
    </row>
    <row r="97" customFormat="false" ht="15" hidden="false" customHeight="false" outlineLevel="0" collapsed="false">
      <c r="A97" s="28" t="s">
        <v>116</v>
      </c>
      <c r="B97" s="4"/>
      <c r="C97" s="13"/>
      <c r="D97" s="14" t="n">
        <f aca="false">SUM(D95:D96)</f>
        <v>63070</v>
      </c>
      <c r="E97" s="4"/>
    </row>
    <row r="98" s="53" customFormat="true" ht="13.8" hidden="false" customHeight="false" outlineLevel="0" collapsed="false">
      <c r="A98" s="11" t="n">
        <v>20.13</v>
      </c>
      <c r="B98" s="12"/>
      <c r="C98" s="9" t="s">
        <v>41</v>
      </c>
      <c r="D98" s="10" t="n">
        <v>200</v>
      </c>
      <c r="E98" s="12" t="s">
        <v>617</v>
      </c>
    </row>
    <row r="99" customFormat="false" ht="13.8" hidden="false" customHeight="false" outlineLevel="0" collapsed="false">
      <c r="A99" s="28" t="s">
        <v>618</v>
      </c>
      <c r="B99" s="4"/>
      <c r="C99" s="13"/>
      <c r="D99" s="14" t="n">
        <f aca="false">SUM(D98:D98)</f>
        <v>200</v>
      </c>
      <c r="E99" s="4"/>
    </row>
    <row r="100" customFormat="false" ht="13.8" hidden="false" customHeight="false" outlineLevel="0" collapsed="false">
      <c r="A100" s="12" t="s">
        <v>117</v>
      </c>
      <c r="B100" s="12"/>
      <c r="C100" s="9"/>
      <c r="D100" s="10" t="n">
        <v>150.75</v>
      </c>
      <c r="E100" s="12" t="s">
        <v>224</v>
      </c>
    </row>
    <row r="101" customFormat="false" ht="15" hidden="false" customHeight="false" outlineLevel="0" collapsed="false">
      <c r="A101" s="4" t="s">
        <v>119</v>
      </c>
      <c r="B101" s="4"/>
      <c r="C101" s="13"/>
      <c r="D101" s="14" t="n">
        <f aca="false">SUM(D100)</f>
        <v>150.75</v>
      </c>
      <c r="E101" s="4"/>
    </row>
    <row r="102" customFormat="false" ht="13.8" hidden="false" customHeight="false" outlineLevel="0" collapsed="false">
      <c r="A102" s="11" t="n">
        <v>20.25</v>
      </c>
      <c r="B102" s="12"/>
      <c r="C102" s="9" t="s">
        <v>188</v>
      </c>
      <c r="D102" s="10" t="n">
        <v>380</v>
      </c>
      <c r="E102" s="12" t="s">
        <v>619</v>
      </c>
    </row>
    <row r="103" customFormat="false" ht="13.8" hidden="false" customHeight="false" outlineLevel="0" collapsed="false">
      <c r="A103" s="11"/>
      <c r="B103" s="12"/>
      <c r="C103" s="9" t="s">
        <v>316</v>
      </c>
      <c r="D103" s="10" t="n">
        <v>7057.95</v>
      </c>
      <c r="E103" s="12" t="s">
        <v>619</v>
      </c>
    </row>
    <row r="104" customFormat="false" ht="13.8" hidden="false" customHeight="false" outlineLevel="0" collapsed="false">
      <c r="A104" s="11"/>
      <c r="B104" s="12"/>
      <c r="C104" s="9" t="s">
        <v>312</v>
      </c>
      <c r="D104" s="10" t="n">
        <v>1834.69</v>
      </c>
      <c r="E104" s="12" t="s">
        <v>620</v>
      </c>
    </row>
    <row r="105" customFormat="false" ht="13.8" hidden="false" customHeight="false" outlineLevel="0" collapsed="false">
      <c r="A105" s="11"/>
      <c r="B105" s="12"/>
      <c r="C105" s="9" t="s">
        <v>312</v>
      </c>
      <c r="D105" s="10" t="n">
        <v>21242.97</v>
      </c>
      <c r="E105" s="12" t="s">
        <v>619</v>
      </c>
    </row>
    <row r="106" customFormat="false" ht="13.8" hidden="false" customHeight="false" outlineLevel="0" collapsed="false">
      <c r="A106" s="11"/>
      <c r="B106" s="12"/>
      <c r="C106" s="9" t="s">
        <v>176</v>
      </c>
      <c r="D106" s="10" t="n">
        <v>2000</v>
      </c>
      <c r="E106" s="12" t="s">
        <v>621</v>
      </c>
    </row>
    <row r="107" customFormat="false" ht="13.8" hidden="false" customHeight="false" outlineLevel="0" collapsed="false">
      <c r="A107" s="11"/>
      <c r="B107" s="12"/>
      <c r="C107" s="9" t="s">
        <v>245</v>
      </c>
      <c r="D107" s="10" t="n">
        <v>10873</v>
      </c>
      <c r="E107" s="12" t="s">
        <v>619</v>
      </c>
    </row>
    <row r="108" customFormat="false" ht="15" hidden="false" customHeight="false" outlineLevel="0" collapsed="false">
      <c r="A108" s="4" t="s">
        <v>121</v>
      </c>
      <c r="B108" s="4"/>
      <c r="C108" s="13"/>
      <c r="D108" s="14" t="n">
        <f aca="false">SUM(D102:D107)</f>
        <v>43388.61</v>
      </c>
      <c r="E108" s="4"/>
    </row>
    <row r="109" customFormat="false" ht="15" hidden="false" customHeight="false" outlineLevel="0" collapsed="false">
      <c r="A109" s="12" t="s">
        <v>122</v>
      </c>
      <c r="B109" s="12"/>
      <c r="C109" s="9" t="s">
        <v>164</v>
      </c>
      <c r="D109" s="10" t="n">
        <v>809.84</v>
      </c>
      <c r="E109" s="12" t="s">
        <v>622</v>
      </c>
    </row>
    <row r="110" customFormat="false" ht="15" hidden="false" customHeight="false" outlineLevel="0" collapsed="false">
      <c r="A110" s="4" t="s">
        <v>123</v>
      </c>
      <c r="B110" s="4"/>
      <c r="C110" s="13"/>
      <c r="D110" s="14" t="n">
        <f aca="false">SUM(D109:D109)</f>
        <v>809.84</v>
      </c>
      <c r="E110" s="4"/>
    </row>
    <row r="111" customFormat="false" ht="13.8" hidden="false" customHeight="false" outlineLevel="0" collapsed="false">
      <c r="A111" s="12" t="s">
        <v>124</v>
      </c>
      <c r="B111" s="12"/>
      <c r="C111" s="9" t="s">
        <v>313</v>
      </c>
      <c r="D111" s="10" t="n">
        <v>272.88</v>
      </c>
      <c r="E111" s="12" t="s">
        <v>623</v>
      </c>
    </row>
    <row r="112" customFormat="false" ht="15" hidden="false" customHeight="false" outlineLevel="0" collapsed="false">
      <c r="A112" s="4" t="s">
        <v>126</v>
      </c>
      <c r="B112" s="4"/>
      <c r="C112" s="13"/>
      <c r="D112" s="14" t="n">
        <f aca="false">SUM(D111:D111)</f>
        <v>272.88</v>
      </c>
      <c r="E112" s="4"/>
    </row>
    <row r="113" customFormat="false" ht="13.8" hidden="false" customHeight="false" outlineLevel="0" collapsed="false">
      <c r="A113" s="12" t="s">
        <v>127</v>
      </c>
      <c r="B113" s="12"/>
      <c r="C113" s="9" t="s">
        <v>221</v>
      </c>
      <c r="D113" s="10" t="n">
        <v>240</v>
      </c>
      <c r="E113" s="12" t="s">
        <v>624</v>
      </c>
    </row>
    <row r="114" customFormat="false" ht="13.8" hidden="false" customHeight="false" outlineLevel="0" collapsed="false">
      <c r="A114" s="12"/>
      <c r="B114" s="12"/>
      <c r="C114" s="9" t="s">
        <v>192</v>
      </c>
      <c r="D114" s="10" t="n">
        <v>169.07</v>
      </c>
      <c r="E114" s="12" t="s">
        <v>625</v>
      </c>
    </row>
    <row r="115" customFormat="false" ht="15" hidden="false" customHeight="false" outlineLevel="0" collapsed="false">
      <c r="A115" s="4" t="s">
        <v>140</v>
      </c>
      <c r="B115" s="4"/>
      <c r="C115" s="13"/>
      <c r="D115" s="14" t="n">
        <f aca="false">SUM(D113:D114)</f>
        <v>409.07</v>
      </c>
      <c r="E115" s="4"/>
    </row>
    <row r="116" customFormat="false" ht="15" hidden="false" customHeight="false" outlineLevel="0" collapsed="false">
      <c r="A116" s="11" t="n">
        <v>59.17</v>
      </c>
      <c r="B116" s="12"/>
      <c r="C116" s="9" t="s">
        <v>236</v>
      </c>
      <c r="D116" s="10" t="n">
        <v>6030.41</v>
      </c>
      <c r="E116" s="12" t="s">
        <v>547</v>
      </c>
    </row>
    <row r="117" customFormat="false" ht="13.8" hidden="false" customHeight="false" outlineLevel="0" collapsed="false">
      <c r="A117" s="11"/>
      <c r="B117" s="12"/>
      <c r="C117" s="9" t="s">
        <v>236</v>
      </c>
      <c r="D117" s="10" t="n">
        <v>3002.3</v>
      </c>
      <c r="E117" s="12" t="s">
        <v>547</v>
      </c>
    </row>
    <row r="118" customFormat="false" ht="13.8" hidden="false" customHeight="false" outlineLevel="0" collapsed="false">
      <c r="A118" s="11"/>
      <c r="B118" s="12"/>
      <c r="C118" s="9" t="s">
        <v>236</v>
      </c>
      <c r="D118" s="10" t="n">
        <v>3655.47</v>
      </c>
      <c r="E118" s="12" t="s">
        <v>547</v>
      </c>
    </row>
    <row r="119" customFormat="false" ht="13.8" hidden="false" customHeight="false" outlineLevel="0" collapsed="false">
      <c r="A119" s="11"/>
      <c r="B119" s="12"/>
      <c r="C119" s="9" t="s">
        <v>236</v>
      </c>
      <c r="D119" s="10" t="n">
        <v>2881.99</v>
      </c>
      <c r="E119" s="12" t="s">
        <v>547</v>
      </c>
    </row>
    <row r="120" customFormat="false" ht="13.8" hidden="false" customHeight="false" outlineLevel="0" collapsed="false">
      <c r="A120" s="11"/>
      <c r="B120" s="12"/>
      <c r="C120" s="9" t="s">
        <v>236</v>
      </c>
      <c r="D120" s="10" t="n">
        <v>5561.03</v>
      </c>
      <c r="E120" s="12" t="s">
        <v>547</v>
      </c>
    </row>
    <row r="121" customFormat="false" ht="13.8" hidden="false" customHeight="false" outlineLevel="0" collapsed="false">
      <c r="A121" s="11"/>
      <c r="B121" s="12"/>
      <c r="C121" s="9" t="s">
        <v>236</v>
      </c>
      <c r="D121" s="10" t="n">
        <v>2724.85</v>
      </c>
      <c r="E121" s="12" t="s">
        <v>547</v>
      </c>
    </row>
    <row r="122" customFormat="false" ht="13.8" hidden="false" customHeight="false" outlineLevel="0" collapsed="false">
      <c r="A122" s="11"/>
      <c r="B122" s="12"/>
      <c r="C122" s="9" t="s">
        <v>236</v>
      </c>
      <c r="D122" s="10" t="n">
        <v>6392.73</v>
      </c>
      <c r="E122" s="12" t="s">
        <v>547</v>
      </c>
    </row>
    <row r="123" customFormat="false" ht="13.8" hidden="false" customHeight="false" outlineLevel="0" collapsed="false">
      <c r="A123" s="11"/>
      <c r="B123" s="12"/>
      <c r="C123" s="9" t="s">
        <v>236</v>
      </c>
      <c r="D123" s="10" t="n">
        <v>3738.85</v>
      </c>
      <c r="E123" s="12" t="s">
        <v>547</v>
      </c>
    </row>
    <row r="124" customFormat="false" ht="13.8" hidden="false" customHeight="false" outlineLevel="0" collapsed="false">
      <c r="A124" s="11"/>
      <c r="B124" s="12"/>
      <c r="C124" s="9" t="s">
        <v>236</v>
      </c>
      <c r="D124" s="10" t="n">
        <v>3439.57</v>
      </c>
      <c r="E124" s="12" t="s">
        <v>547</v>
      </c>
    </row>
    <row r="125" customFormat="false" ht="13.8" hidden="false" customHeight="false" outlineLevel="0" collapsed="false">
      <c r="A125" s="11"/>
      <c r="B125" s="12"/>
      <c r="C125" s="9" t="s">
        <v>236</v>
      </c>
      <c r="D125" s="10" t="n">
        <v>4339.02</v>
      </c>
      <c r="E125" s="12" t="s">
        <v>547</v>
      </c>
    </row>
    <row r="126" customFormat="false" ht="13.8" hidden="false" customHeight="false" outlineLevel="0" collapsed="false">
      <c r="A126" s="11"/>
      <c r="B126" s="12"/>
      <c r="C126" s="9" t="s">
        <v>236</v>
      </c>
      <c r="D126" s="10" t="n">
        <v>4258.51</v>
      </c>
      <c r="E126" s="12" t="s">
        <v>547</v>
      </c>
    </row>
    <row r="127" customFormat="false" ht="13.8" hidden="false" customHeight="false" outlineLevel="0" collapsed="false">
      <c r="A127" s="11"/>
      <c r="B127" s="12"/>
      <c r="C127" s="9" t="s">
        <v>236</v>
      </c>
      <c r="D127" s="10" t="n">
        <v>1692.49</v>
      </c>
      <c r="E127" s="12" t="s">
        <v>547</v>
      </c>
    </row>
    <row r="128" customFormat="false" ht="13.8" hidden="false" customHeight="false" outlineLevel="0" collapsed="false">
      <c r="A128" s="11"/>
      <c r="B128" s="12"/>
      <c r="C128" s="9" t="s">
        <v>236</v>
      </c>
      <c r="D128" s="10" t="n">
        <v>2855.39</v>
      </c>
      <c r="E128" s="12" t="s">
        <v>547</v>
      </c>
    </row>
    <row r="129" customFormat="false" ht="13.8" hidden="false" customHeight="false" outlineLevel="0" collapsed="false">
      <c r="A129" s="11"/>
      <c r="B129" s="12"/>
      <c r="C129" s="9" t="s">
        <v>236</v>
      </c>
      <c r="D129" s="10" t="n">
        <v>4357.78</v>
      </c>
      <c r="E129" s="12" t="s">
        <v>547</v>
      </c>
    </row>
    <row r="130" customFormat="false" ht="13.8" hidden="false" customHeight="false" outlineLevel="0" collapsed="false">
      <c r="A130" s="11"/>
      <c r="B130" s="12"/>
      <c r="C130" s="9" t="s">
        <v>236</v>
      </c>
      <c r="D130" s="10" t="n">
        <v>2695.07</v>
      </c>
      <c r="E130" s="12" t="s">
        <v>547</v>
      </c>
    </row>
    <row r="131" customFormat="false" ht="13.8" hidden="false" customHeight="false" outlineLevel="0" collapsed="false">
      <c r="A131" s="11"/>
      <c r="B131" s="12"/>
      <c r="C131" s="9" t="s">
        <v>236</v>
      </c>
      <c r="D131" s="10" t="n">
        <v>2474.5</v>
      </c>
      <c r="E131" s="12" t="s">
        <v>547</v>
      </c>
    </row>
    <row r="132" customFormat="false" ht="13.8" hidden="false" customHeight="false" outlineLevel="0" collapsed="false">
      <c r="A132" s="11"/>
      <c r="B132" s="12"/>
      <c r="C132" s="9" t="s">
        <v>236</v>
      </c>
      <c r="D132" s="10" t="n">
        <v>2729.82</v>
      </c>
      <c r="E132" s="12" t="s">
        <v>547</v>
      </c>
    </row>
    <row r="133" customFormat="false" ht="13.8" hidden="false" customHeight="false" outlineLevel="0" collapsed="false">
      <c r="A133" s="11"/>
      <c r="B133" s="12"/>
      <c r="C133" s="9" t="s">
        <v>236</v>
      </c>
      <c r="D133" s="10" t="n">
        <v>15500</v>
      </c>
      <c r="E133" s="12" t="s">
        <v>626</v>
      </c>
    </row>
    <row r="134" customFormat="false" ht="13.8" hidden="false" customHeight="false" outlineLevel="0" collapsed="false">
      <c r="A134" s="11"/>
      <c r="B134" s="12"/>
      <c r="C134" s="9" t="s">
        <v>236</v>
      </c>
      <c r="D134" s="10" t="n">
        <v>3100</v>
      </c>
      <c r="E134" s="12" t="s">
        <v>547</v>
      </c>
    </row>
    <row r="135" customFormat="false" ht="13.8" hidden="false" customHeight="false" outlineLevel="0" collapsed="false">
      <c r="A135" s="11"/>
      <c r="B135" s="12"/>
      <c r="C135" s="9" t="s">
        <v>236</v>
      </c>
      <c r="D135" s="10" t="n">
        <v>15500</v>
      </c>
      <c r="E135" s="12" t="s">
        <v>547</v>
      </c>
    </row>
    <row r="136" customFormat="false" ht="13.8" hidden="false" customHeight="false" outlineLevel="0" collapsed="false">
      <c r="A136" s="11"/>
      <c r="B136" s="12"/>
      <c r="C136" s="9" t="s">
        <v>236</v>
      </c>
      <c r="D136" s="10" t="n">
        <v>3100</v>
      </c>
      <c r="E136" s="12" t="s">
        <v>626</v>
      </c>
    </row>
    <row r="137" customFormat="false" ht="13.8" hidden="false" customHeight="false" outlineLevel="0" collapsed="false">
      <c r="A137" s="11"/>
      <c r="B137" s="12"/>
      <c r="C137" s="9" t="s">
        <v>236</v>
      </c>
      <c r="D137" s="10" t="n">
        <v>15500</v>
      </c>
      <c r="E137" s="12" t="s">
        <v>547</v>
      </c>
    </row>
    <row r="138" customFormat="false" ht="13.8" hidden="false" customHeight="false" outlineLevel="0" collapsed="false">
      <c r="A138" s="11"/>
      <c r="B138" s="12"/>
      <c r="C138" s="9" t="s">
        <v>236</v>
      </c>
      <c r="D138" s="10" t="n">
        <v>31000</v>
      </c>
      <c r="E138" s="12" t="s">
        <v>626</v>
      </c>
    </row>
    <row r="139" customFormat="false" ht="13.8" hidden="false" customHeight="false" outlineLevel="0" collapsed="false">
      <c r="A139" s="11"/>
      <c r="B139" s="12"/>
      <c r="C139" s="9" t="s">
        <v>236</v>
      </c>
      <c r="D139" s="10" t="n">
        <v>3100</v>
      </c>
      <c r="E139" s="12" t="s">
        <v>547</v>
      </c>
    </row>
    <row r="140" customFormat="false" ht="13.8" hidden="false" customHeight="false" outlineLevel="0" collapsed="false">
      <c r="A140" s="11"/>
      <c r="B140" s="12"/>
      <c r="C140" s="9" t="s">
        <v>236</v>
      </c>
      <c r="D140" s="10" t="n">
        <v>3100</v>
      </c>
      <c r="E140" s="12" t="s">
        <v>626</v>
      </c>
    </row>
    <row r="141" customFormat="false" ht="13.8" hidden="false" customHeight="false" outlineLevel="0" collapsed="false">
      <c r="A141" s="11"/>
      <c r="B141" s="12"/>
      <c r="C141" s="9" t="s">
        <v>236</v>
      </c>
      <c r="D141" s="10" t="n">
        <v>3100</v>
      </c>
      <c r="E141" s="12" t="s">
        <v>626</v>
      </c>
    </row>
    <row r="142" customFormat="false" ht="13.8" hidden="false" customHeight="false" outlineLevel="0" collapsed="false">
      <c r="A142" s="11"/>
      <c r="B142" s="12"/>
      <c r="C142" s="9" t="s">
        <v>316</v>
      </c>
      <c r="D142" s="10" t="n">
        <v>120231.66</v>
      </c>
      <c r="E142" s="12" t="s">
        <v>547</v>
      </c>
    </row>
    <row r="143" customFormat="false" ht="13.8" hidden="false" customHeight="false" outlineLevel="0" collapsed="false">
      <c r="A143" s="11"/>
      <c r="B143" s="12"/>
      <c r="C143" s="9" t="s">
        <v>312</v>
      </c>
      <c r="D143" s="10" t="n">
        <v>168337.06</v>
      </c>
      <c r="E143" s="12" t="s">
        <v>547</v>
      </c>
    </row>
    <row r="144" customFormat="false" ht="13.8" hidden="false" customHeight="false" outlineLevel="0" collapsed="false">
      <c r="A144" s="11"/>
      <c r="B144" s="12"/>
      <c r="C144" s="9" t="s">
        <v>245</v>
      </c>
      <c r="D144" s="10" t="n">
        <v>190068.01</v>
      </c>
      <c r="E144" s="12" t="s">
        <v>547</v>
      </c>
    </row>
    <row r="145" customFormat="false" ht="15" hidden="false" customHeight="false" outlineLevel="0" collapsed="false">
      <c r="A145" s="28" t="s">
        <v>145</v>
      </c>
      <c r="B145" s="4"/>
      <c r="C145" s="13"/>
      <c r="D145" s="14" t="n">
        <f aca="false">SUM(D116:D144)</f>
        <v>634466.51</v>
      </c>
      <c r="E145" s="12"/>
    </row>
    <row r="146" customFormat="false" ht="13.8" hidden="false" customHeight="false" outlineLevel="0" collapsed="false">
      <c r="A146" s="31" t="s">
        <v>146</v>
      </c>
      <c r="B146" s="12"/>
      <c r="C146" s="9" t="s">
        <v>15</v>
      </c>
      <c r="D146" s="10" t="n">
        <v>10110</v>
      </c>
      <c r="E146" s="12" t="s">
        <v>554</v>
      </c>
    </row>
    <row r="147" customFormat="false" ht="15" hidden="false" customHeight="false" outlineLevel="0" collapsed="false">
      <c r="A147" s="32" t="s">
        <v>148</v>
      </c>
      <c r="B147" s="12"/>
      <c r="C147" s="9"/>
      <c r="D147" s="14" t="n">
        <f aca="false">SUM(D146)</f>
        <v>10110</v>
      </c>
      <c r="E147" s="12"/>
    </row>
    <row r="148" customFormat="false" ht="13.8" hidden="false" customHeight="false" outlineLevel="0" collapsed="false">
      <c r="A148" s="31" t="n">
        <v>65.01</v>
      </c>
      <c r="B148" s="12"/>
      <c r="C148" s="9"/>
      <c r="D148" s="10" t="n">
        <v>20344707.03</v>
      </c>
      <c r="E148" s="12" t="s">
        <v>555</v>
      </c>
    </row>
    <row r="149" customFormat="false" ht="15" hidden="false" customHeight="false" outlineLevel="0" collapsed="false">
      <c r="A149" s="32" t="s">
        <v>150</v>
      </c>
      <c r="B149" s="12"/>
      <c r="C149" s="9"/>
      <c r="D149" s="14" t="n">
        <f aca="false">SUM(D148)</f>
        <v>20344707.03</v>
      </c>
      <c r="E149" s="12"/>
    </row>
    <row r="150" customFormat="false" ht="13.8" hidden="false" customHeight="false" outlineLevel="0" collapsed="false">
      <c r="A150" s="31" t="s">
        <v>151</v>
      </c>
      <c r="B150" s="12"/>
      <c r="C150" s="9" t="s">
        <v>152</v>
      </c>
      <c r="D150" s="10" t="n">
        <v>95598.53</v>
      </c>
      <c r="E150" s="12" t="s">
        <v>627</v>
      </c>
    </row>
    <row r="151" customFormat="false" ht="13.8" hidden="false" customHeight="false" outlineLevel="0" collapsed="false">
      <c r="A151" s="31"/>
      <c r="B151" s="12"/>
      <c r="C151" s="9" t="s">
        <v>152</v>
      </c>
      <c r="D151" s="10" t="n">
        <v>4192.92</v>
      </c>
      <c r="E151" s="12" t="s">
        <v>627</v>
      </c>
    </row>
    <row r="152" customFormat="false" ht="13.8" hidden="false" customHeight="false" outlineLevel="0" collapsed="false">
      <c r="A152" s="31"/>
      <c r="B152" s="12"/>
      <c r="C152" s="9" t="s">
        <v>312</v>
      </c>
      <c r="D152" s="10" t="n">
        <v>3847.35</v>
      </c>
      <c r="E152" s="12" t="s">
        <v>628</v>
      </c>
    </row>
    <row r="153" customFormat="false" ht="13.8" hidden="false" customHeight="false" outlineLevel="0" collapsed="false">
      <c r="A153" s="31"/>
      <c r="B153" s="12"/>
      <c r="C153" s="9" t="s">
        <v>312</v>
      </c>
      <c r="D153" s="10" t="n">
        <v>87719.47</v>
      </c>
      <c r="E153" s="12" t="s">
        <v>628</v>
      </c>
    </row>
    <row r="154" customFormat="false" ht="13.8" hidden="false" customHeight="false" outlineLevel="0" collapsed="false">
      <c r="A154" s="31"/>
      <c r="B154" s="12"/>
      <c r="C154" s="9" t="s">
        <v>164</v>
      </c>
      <c r="D154" s="10" t="n">
        <v>3904.88</v>
      </c>
      <c r="E154" s="12" t="s">
        <v>627</v>
      </c>
    </row>
    <row r="155" customFormat="false" ht="13.8" hidden="false" customHeight="false" outlineLevel="0" collapsed="false">
      <c r="A155" s="31"/>
      <c r="B155" s="12"/>
      <c r="C155" s="9" t="s">
        <v>164</v>
      </c>
      <c r="D155" s="10" t="n">
        <v>89031.17</v>
      </c>
      <c r="E155" s="12" t="s">
        <v>627</v>
      </c>
    </row>
    <row r="156" customFormat="false" ht="13.8" hidden="false" customHeight="false" outlineLevel="0" collapsed="false">
      <c r="A156" s="31"/>
      <c r="B156" s="12"/>
      <c r="C156" s="9" t="s">
        <v>313</v>
      </c>
      <c r="D156" s="10" t="n">
        <v>1260.32</v>
      </c>
      <c r="E156" s="12" t="s">
        <v>628</v>
      </c>
    </row>
    <row r="157" customFormat="false" ht="13.8" hidden="false" customHeight="false" outlineLevel="0" collapsed="false">
      <c r="A157" s="31"/>
      <c r="B157" s="12"/>
      <c r="C157" s="9" t="s">
        <v>313</v>
      </c>
      <c r="D157" s="10" t="n">
        <v>28735.39</v>
      </c>
      <c r="E157" s="12" t="s">
        <v>628</v>
      </c>
    </row>
    <row r="158" customFormat="false" ht="13.8" hidden="false" customHeight="false" outlineLevel="0" collapsed="false">
      <c r="A158" s="31"/>
      <c r="B158" s="12"/>
      <c r="C158" s="9"/>
      <c r="D158" s="10" t="n">
        <v>6424526</v>
      </c>
      <c r="E158" s="12" t="s">
        <v>555</v>
      </c>
    </row>
    <row r="159" customFormat="false" ht="15" hidden="false" customHeight="false" outlineLevel="0" collapsed="false">
      <c r="A159" s="32" t="s">
        <v>153</v>
      </c>
      <c r="B159" s="4"/>
      <c r="C159" s="13"/>
      <c r="D159" s="14" t="n">
        <f aca="false">SUM(D150:D158)</f>
        <v>6738816.03</v>
      </c>
      <c r="E159" s="4"/>
    </row>
    <row r="160" s="53" customFormat="true" ht="13.8" hidden="false" customHeight="false" outlineLevel="0" collapsed="false">
      <c r="A160" s="31" t="s">
        <v>342</v>
      </c>
      <c r="B160" s="12"/>
      <c r="C160" s="9" t="s">
        <v>41</v>
      </c>
      <c r="D160" s="10" t="n">
        <v>9758</v>
      </c>
      <c r="E160" s="12" t="s">
        <v>629</v>
      </c>
    </row>
    <row r="161" s="53" customFormat="true" ht="13.8" hidden="false" customHeight="false" outlineLevel="0" collapsed="false">
      <c r="A161" s="31"/>
      <c r="B161" s="12"/>
      <c r="C161" s="9" t="s">
        <v>316</v>
      </c>
      <c r="D161" s="10" t="n">
        <v>7867.09</v>
      </c>
      <c r="E161" s="11" t="s">
        <v>630</v>
      </c>
    </row>
    <row r="162" customFormat="false" ht="13.8" hidden="false" customHeight="false" outlineLevel="0" collapsed="false">
      <c r="A162" s="32" t="s">
        <v>631</v>
      </c>
      <c r="B162" s="4"/>
      <c r="C162" s="13"/>
      <c r="D162" s="14" t="n">
        <f aca="false">SUM(D160:D161)</f>
        <v>17625.09</v>
      </c>
      <c r="E162" s="4"/>
    </row>
    <row r="163" customFormat="false" ht="13.8" hidden="false" customHeight="false" outlineLevel="0" collapsed="false">
      <c r="A163" s="32"/>
      <c r="B163" s="4"/>
      <c r="C163" s="13"/>
      <c r="D163" s="14"/>
      <c r="E163" s="4"/>
    </row>
    <row r="164" customFormat="false" ht="15" hidden="false" customHeight="false" outlineLevel="0" collapsed="false">
      <c r="A164" s="31" t="s">
        <v>345</v>
      </c>
      <c r="B164" s="4"/>
      <c r="C164" s="9"/>
      <c r="D164" s="10"/>
      <c r="E164" s="12"/>
    </row>
    <row r="165" customFormat="false" ht="15" hidden="false" customHeight="false" outlineLevel="0" collapsed="false">
      <c r="A165" s="32" t="s">
        <v>346</v>
      </c>
      <c r="B165" s="4"/>
      <c r="C165" s="13"/>
      <c r="D165" s="14" t="n">
        <f aca="false">SUM(D164:D164)</f>
        <v>0</v>
      </c>
      <c r="E165" s="4"/>
    </row>
    <row r="166" customFormat="false" ht="15" hidden="false" customHeight="false" outlineLevel="0" collapsed="false">
      <c r="D166" s="1" t="n">
        <f aca="false">SUM(D12+D17+D20+D22+D34+D49+D70+D73+D75+D94+D97+D99+D101+D108+D110+D112+D115+D145+D147+D149+D159+D162)</f>
        <v>28000409.52</v>
      </c>
    </row>
    <row r="1048541" customFormat="false" ht="12.8" hidden="false" customHeight="false" outlineLevel="0" collapsed="false"/>
    <row r="1048542" customFormat="false" ht="12.8" hidden="false" customHeight="false" outlineLevel="0" collapsed="false"/>
    <row r="1048543" customFormat="false" ht="12.8" hidden="false" customHeight="false" outlineLevel="0" collapsed="false"/>
    <row r="1048544" customFormat="false" ht="12.8" hidden="false" customHeight="false" outlineLevel="0" collapsed="false"/>
    <row r="1048545" customFormat="false" ht="12.8" hidden="false" customHeight="false" outlineLevel="0" collapsed="false"/>
    <row r="1048546" customFormat="false" ht="12.8" hidden="false" customHeight="false" outlineLevel="0" collapsed="false"/>
    <row r="1048547" customFormat="false" ht="12.8" hidden="false" customHeight="false" outlineLevel="0" collapsed="false"/>
    <row r="1048548" customFormat="false" ht="12.8" hidden="false" customHeight="false" outlineLevel="0" collapsed="false"/>
    <row r="1048549" customFormat="false" ht="12.8" hidden="false" customHeight="false" outlineLevel="0" collapsed="false"/>
    <row r="1048550" customFormat="false" ht="12.8" hidden="false" customHeight="false" outlineLevel="0" collapsed="false"/>
    <row r="1048551" customFormat="false" ht="12.8" hidden="false" customHeight="false" outlineLevel="0" collapsed="false"/>
    <row r="1048552" customFormat="false" ht="12.8" hidden="false" customHeight="false" outlineLevel="0" collapsed="false"/>
    <row r="1048553" customFormat="false" ht="12.8" hidden="false" customHeight="false" outlineLevel="0" collapsed="false"/>
    <row r="1048554" customFormat="false" ht="12.8" hidden="false" customHeight="false" outlineLevel="0" collapsed="false"/>
    <row r="1048555" customFormat="false" ht="12.8" hidden="false" customHeight="false" outlineLevel="0" collapsed="false"/>
    <row r="1048556" customFormat="false" ht="12.8" hidden="false" customHeight="false" outlineLevel="0" collapsed="false"/>
    <row r="1048557" customFormat="false" ht="12.8" hidden="false" customHeight="false" outlineLevel="0" collapsed="false"/>
    <row r="1048558" customFormat="false" ht="12.8" hidden="false" customHeight="false" outlineLevel="0" collapsed="false"/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048576"/>
  <sheetViews>
    <sheetView showFormulas="false" showGridLines="true" showRowColHeaders="true" showZeros="true" rightToLeft="false" tabSelected="false" showOutlineSymbols="true" defaultGridColor="true" view="normal" topLeftCell="A22" colorId="64" zoomScale="100" zoomScaleNormal="100" zoomScalePageLayoutView="100" workbookViewId="0">
      <selection pane="topLeft" activeCell="N39" activeCellId="0" sqref="N39"/>
    </sheetView>
  </sheetViews>
  <sheetFormatPr defaultRowHeight="15" zeroHeight="false" outlineLevelRow="0" outlineLevelCol="0"/>
  <cols>
    <col collapsed="false" customWidth="true" hidden="false" outlineLevel="0" max="1" min="1" style="0" width="22.79"/>
    <col collapsed="false" customWidth="true" hidden="false" outlineLevel="0" max="3" min="2" style="0" width="8.67"/>
    <col collapsed="false" customWidth="true" hidden="false" outlineLevel="0" max="4" min="4" style="0" width="26.26"/>
    <col collapsed="false" customWidth="true" hidden="false" outlineLevel="0" max="5" min="5" style="0" width="70.86"/>
    <col collapsed="false" customWidth="true" hidden="false" outlineLevel="0" max="1025" min="6" style="0" width="8.67"/>
  </cols>
  <sheetData>
    <row r="1" customFormat="false" ht="13.8" hidden="false" customHeight="false" outlineLevel="0" collapsed="false">
      <c r="A1" s="4"/>
      <c r="B1" s="5"/>
      <c r="C1" s="5"/>
      <c r="D1" s="6"/>
      <c r="E1" s="5"/>
    </row>
    <row r="2" customFormat="false" ht="13.8" hidden="false" customHeight="false" outlineLevel="0" collapsed="false">
      <c r="A2" s="4"/>
      <c r="B2" s="5"/>
      <c r="C2" s="5"/>
      <c r="D2" s="6" t="s">
        <v>632</v>
      </c>
      <c r="E2" s="5"/>
    </row>
    <row r="3" customFormat="false" ht="13.8" hidden="false" customHeight="false" outlineLevel="0" collapsed="false">
      <c r="A3" s="4"/>
      <c r="B3" s="5"/>
      <c r="C3" s="5"/>
      <c r="D3" s="6"/>
      <c r="E3" s="5"/>
    </row>
    <row r="4" customFormat="false" ht="15" hidden="false" customHeight="false" outlineLevel="0" collapsed="false">
      <c r="A4" s="4" t="s">
        <v>5</v>
      </c>
      <c r="B4" s="5" t="s">
        <v>6</v>
      </c>
      <c r="C4" s="5" t="s">
        <v>7</v>
      </c>
      <c r="D4" s="6" t="s">
        <v>8</v>
      </c>
      <c r="E4" s="5" t="s">
        <v>9</v>
      </c>
    </row>
    <row r="5" customFormat="false" ht="13.8" hidden="false" customHeight="false" outlineLevel="0" collapsed="false">
      <c r="A5" s="7" t="s">
        <v>10</v>
      </c>
      <c r="B5" s="8"/>
      <c r="C5" s="9" t="s">
        <v>15</v>
      </c>
      <c r="D5" s="10" t="n">
        <f aca="false">SUM(249076-3900)</f>
        <v>245176</v>
      </c>
      <c r="E5" s="11" t="s">
        <v>633</v>
      </c>
    </row>
    <row r="6" customFormat="false" ht="13.8" hidden="false" customHeight="false" outlineLevel="0" collapsed="false">
      <c r="A6" s="7"/>
      <c r="B6" s="8"/>
      <c r="C6" s="9" t="s">
        <v>15</v>
      </c>
      <c r="D6" s="10" t="n">
        <f aca="false">SUM(15062-1905)</f>
        <v>13157</v>
      </c>
      <c r="E6" s="11" t="s">
        <v>633</v>
      </c>
    </row>
    <row r="7" customFormat="false" ht="13.8" hidden="false" customHeight="false" outlineLevel="0" collapsed="false">
      <c r="A7" s="7"/>
      <c r="B7" s="8"/>
      <c r="C7" s="9" t="s">
        <v>15</v>
      </c>
      <c r="D7" s="10" t="n">
        <v>-2080</v>
      </c>
      <c r="E7" s="11" t="s">
        <v>634</v>
      </c>
    </row>
    <row r="8" customFormat="false" ht="13.8" hidden="false" customHeight="false" outlineLevel="0" collapsed="false">
      <c r="A8" s="7"/>
      <c r="B8" s="8"/>
      <c r="C8" s="9" t="s">
        <v>15</v>
      </c>
      <c r="D8" s="10" t="n">
        <v>2898</v>
      </c>
      <c r="E8" s="11" t="s">
        <v>635</v>
      </c>
    </row>
    <row r="9" customFormat="false" ht="13.8" hidden="false" customHeight="false" outlineLevel="0" collapsed="false">
      <c r="A9" s="7"/>
      <c r="B9" s="8"/>
      <c r="C9" s="9" t="s">
        <v>15</v>
      </c>
      <c r="D9" s="10" t="n">
        <v>2455</v>
      </c>
      <c r="E9" s="11" t="s">
        <v>636</v>
      </c>
    </row>
    <row r="10" customFormat="false" ht="13.8" hidden="false" customHeight="false" outlineLevel="0" collapsed="false">
      <c r="A10" s="7"/>
      <c r="B10" s="8"/>
      <c r="C10" s="9" t="s">
        <v>15</v>
      </c>
      <c r="D10" s="10" t="n">
        <v>60</v>
      </c>
      <c r="E10" s="11" t="s">
        <v>636</v>
      </c>
    </row>
    <row r="11" customFormat="false" ht="13.8" hidden="false" customHeight="false" outlineLevel="0" collapsed="false">
      <c r="A11" s="7"/>
      <c r="B11" s="8"/>
      <c r="C11" s="9" t="s">
        <v>15</v>
      </c>
      <c r="D11" s="10" t="n">
        <v>1700</v>
      </c>
      <c r="E11" s="11" t="s">
        <v>636</v>
      </c>
    </row>
    <row r="12" customFormat="false" ht="13.8" hidden="false" customHeight="false" outlineLevel="0" collapsed="false">
      <c r="A12" s="7"/>
      <c r="B12" s="8"/>
      <c r="C12" s="9" t="s">
        <v>15</v>
      </c>
      <c r="D12" s="10" t="n">
        <v>585</v>
      </c>
      <c r="E12" s="11" t="s">
        <v>633</v>
      </c>
    </row>
    <row r="13" customFormat="false" ht="13.8" hidden="false" customHeight="false" outlineLevel="0" collapsed="false">
      <c r="A13" s="7"/>
      <c r="B13" s="8"/>
      <c r="C13" s="9" t="s">
        <v>15</v>
      </c>
      <c r="D13" s="10" t="n">
        <v>69354</v>
      </c>
      <c r="E13" s="11" t="s">
        <v>637</v>
      </c>
    </row>
    <row r="14" customFormat="false" ht="13.8" hidden="false" customHeight="false" outlineLevel="0" collapsed="false">
      <c r="A14" s="7"/>
      <c r="B14" s="8"/>
      <c r="C14" s="9" t="s">
        <v>15</v>
      </c>
      <c r="D14" s="10" t="n">
        <v>273278</v>
      </c>
      <c r="E14" s="11" t="s">
        <v>638</v>
      </c>
    </row>
    <row r="15" customFormat="false" ht="13.8" hidden="false" customHeight="false" outlineLevel="0" collapsed="false">
      <c r="A15" s="7"/>
      <c r="B15" s="8"/>
      <c r="C15" s="9" t="s">
        <v>15</v>
      </c>
      <c r="D15" s="10" t="n">
        <v>105855</v>
      </c>
      <c r="E15" s="11" t="s">
        <v>639</v>
      </c>
    </row>
    <row r="16" customFormat="false" ht="13.8" hidden="false" customHeight="false" outlineLevel="0" collapsed="false">
      <c r="A16" s="7"/>
      <c r="B16" s="8"/>
      <c r="C16" s="9" t="s">
        <v>15</v>
      </c>
      <c r="D16" s="10" t="n">
        <f aca="false">SUM(194894-39006-27512)</f>
        <v>128376</v>
      </c>
      <c r="E16" s="11" t="s">
        <v>633</v>
      </c>
    </row>
    <row r="17" customFormat="false" ht="13.8" hidden="false" customHeight="false" outlineLevel="0" collapsed="false">
      <c r="A17" s="7"/>
      <c r="B17" s="8"/>
      <c r="C17" s="9" t="s">
        <v>15</v>
      </c>
      <c r="D17" s="10" t="n">
        <v>11</v>
      </c>
      <c r="E17" s="11" t="s">
        <v>633</v>
      </c>
    </row>
    <row r="18" customFormat="false" ht="13.8" hidden="false" customHeight="false" outlineLevel="0" collapsed="false">
      <c r="A18" s="7"/>
      <c r="B18" s="8"/>
      <c r="C18" s="9" t="s">
        <v>15</v>
      </c>
      <c r="D18" s="10" t="n">
        <v>38267</v>
      </c>
      <c r="E18" s="11" t="s">
        <v>163</v>
      </c>
    </row>
    <row r="19" customFormat="false" ht="13.8" hidden="false" customHeight="false" outlineLevel="0" collapsed="false">
      <c r="A19" s="7"/>
      <c r="B19" s="8"/>
      <c r="C19" s="9" t="s">
        <v>15</v>
      </c>
      <c r="D19" s="10" t="n">
        <f aca="false">SUM(135754-50386)</f>
        <v>85368</v>
      </c>
      <c r="E19" s="11" t="s">
        <v>163</v>
      </c>
    </row>
    <row r="20" customFormat="false" ht="13.8" hidden="false" customHeight="false" outlineLevel="0" collapsed="false">
      <c r="A20" s="7"/>
      <c r="B20" s="8"/>
      <c r="C20" s="9" t="s">
        <v>41</v>
      </c>
      <c r="D20" s="10" t="n">
        <v>2754</v>
      </c>
      <c r="E20" s="11" t="s">
        <v>635</v>
      </c>
    </row>
    <row r="21" customFormat="false" ht="13.8" hidden="false" customHeight="false" outlineLevel="0" collapsed="false">
      <c r="A21" s="7"/>
      <c r="B21" s="8"/>
      <c r="C21" s="9" t="s">
        <v>41</v>
      </c>
      <c r="D21" s="10" t="n">
        <v>3500</v>
      </c>
      <c r="E21" s="11" t="s">
        <v>333</v>
      </c>
    </row>
    <row r="22" customFormat="false" ht="13.8" hidden="false" customHeight="false" outlineLevel="0" collapsed="false">
      <c r="A22" s="7"/>
      <c r="B22" s="8"/>
      <c r="C22" s="9" t="s">
        <v>41</v>
      </c>
      <c r="D22" s="10" t="n">
        <v>60</v>
      </c>
      <c r="E22" s="11" t="s">
        <v>640</v>
      </c>
    </row>
    <row r="23" customFormat="false" ht="13.8" hidden="false" customHeight="false" outlineLevel="0" collapsed="false">
      <c r="A23" s="7"/>
      <c r="B23" s="8"/>
      <c r="C23" s="9" t="s">
        <v>41</v>
      </c>
      <c r="D23" s="10" t="n">
        <v>1700</v>
      </c>
      <c r="E23" s="11" t="s">
        <v>333</v>
      </c>
    </row>
    <row r="24" customFormat="false" ht="13.8" hidden="false" customHeight="false" outlineLevel="0" collapsed="false">
      <c r="A24" s="7"/>
      <c r="B24" s="8"/>
      <c r="C24" s="9" t="s">
        <v>41</v>
      </c>
      <c r="D24" s="10" t="n">
        <v>155</v>
      </c>
      <c r="E24" s="11" t="s">
        <v>333</v>
      </c>
    </row>
    <row r="25" customFormat="false" ht="13.8" hidden="false" customHeight="false" outlineLevel="0" collapsed="false">
      <c r="A25" s="7"/>
      <c r="B25" s="8"/>
      <c r="C25" s="9" t="s">
        <v>41</v>
      </c>
      <c r="D25" s="10" t="n">
        <v>4838</v>
      </c>
      <c r="E25" s="11" t="s">
        <v>641</v>
      </c>
    </row>
    <row r="26" customFormat="false" ht="15" hidden="false" customHeight="false" outlineLevel="0" collapsed="false">
      <c r="A26" s="4" t="s">
        <v>28</v>
      </c>
      <c r="B26" s="4"/>
      <c r="C26" s="13"/>
      <c r="D26" s="14" t="n">
        <f aca="false">SUM(D5:D25)</f>
        <v>977467</v>
      </c>
      <c r="E26" s="15"/>
    </row>
    <row r="27" customFormat="false" ht="13.8" hidden="false" customHeight="false" outlineLevel="0" collapsed="false">
      <c r="A27" s="12" t="s">
        <v>29</v>
      </c>
      <c r="B27" s="12"/>
      <c r="C27" s="9"/>
      <c r="D27" s="10" t="n">
        <v>50386</v>
      </c>
      <c r="E27" s="12" t="s">
        <v>461</v>
      </c>
    </row>
    <row r="28" customFormat="false" ht="15" hidden="false" customHeight="false" outlineLevel="0" collapsed="false">
      <c r="A28" s="4" t="s">
        <v>31</v>
      </c>
      <c r="B28" s="4"/>
      <c r="C28" s="13"/>
      <c r="D28" s="14" t="n">
        <f aca="false">D27</f>
        <v>50386</v>
      </c>
      <c r="E28" s="4"/>
    </row>
    <row r="29" customFormat="false" ht="13.8" hidden="false" customHeight="false" outlineLevel="0" collapsed="false">
      <c r="A29" s="12" t="s">
        <v>32</v>
      </c>
      <c r="B29" s="12"/>
      <c r="C29" s="9" t="s">
        <v>188</v>
      </c>
      <c r="D29" s="10" t="n">
        <v>490</v>
      </c>
      <c r="E29" s="12" t="s">
        <v>333</v>
      </c>
    </row>
    <row r="30" customFormat="false" ht="13.8" hidden="false" customHeight="false" outlineLevel="0" collapsed="false">
      <c r="A30" s="12"/>
      <c r="B30" s="12"/>
      <c r="C30" s="9" t="s">
        <v>15</v>
      </c>
      <c r="D30" s="10" t="n">
        <v>1265</v>
      </c>
      <c r="E30" s="12" t="s">
        <v>642</v>
      </c>
    </row>
    <row r="31" customFormat="false" ht="13.8" hidden="false" customHeight="false" outlineLevel="0" collapsed="false">
      <c r="A31" s="12"/>
      <c r="B31" s="12"/>
      <c r="C31" s="9" t="s">
        <v>15</v>
      </c>
      <c r="D31" s="10" t="n">
        <v>4843</v>
      </c>
      <c r="E31" s="12" t="s">
        <v>463</v>
      </c>
    </row>
    <row r="32" customFormat="false" ht="13.8" hidden="false" customHeight="false" outlineLevel="0" collapsed="false">
      <c r="A32" s="12"/>
      <c r="B32" s="12"/>
      <c r="C32" s="9" t="s">
        <v>15</v>
      </c>
      <c r="D32" s="10" t="n">
        <v>1937</v>
      </c>
      <c r="E32" s="12" t="s">
        <v>464</v>
      </c>
    </row>
    <row r="33" customFormat="false" ht="13.8" hidden="false" customHeight="false" outlineLevel="0" collapsed="false">
      <c r="A33" s="12"/>
      <c r="B33" s="12"/>
      <c r="C33" s="9" t="s">
        <v>238</v>
      </c>
      <c r="D33" s="10" t="n">
        <v>10840</v>
      </c>
      <c r="E33" s="12" t="s">
        <v>643</v>
      </c>
    </row>
    <row r="34" customFormat="false" ht="13.8" hidden="false" customHeight="false" outlineLevel="0" collapsed="false">
      <c r="A34" s="12"/>
      <c r="B34" s="12"/>
      <c r="C34" s="9" t="s">
        <v>312</v>
      </c>
      <c r="D34" s="10" t="n">
        <v>490</v>
      </c>
      <c r="E34" s="12" t="s">
        <v>333</v>
      </c>
    </row>
    <row r="35" customFormat="false" ht="15" hidden="false" customHeight="false" outlineLevel="0" collapsed="false">
      <c r="A35" s="4" t="s">
        <v>38</v>
      </c>
      <c r="B35" s="4"/>
      <c r="C35" s="13"/>
      <c r="D35" s="14" t="n">
        <f aca="false">SUM(D29:D34)</f>
        <v>19865</v>
      </c>
      <c r="E35" s="17"/>
    </row>
    <row r="36" customFormat="false" ht="13.8" hidden="false" customHeight="false" outlineLevel="0" collapsed="false">
      <c r="A36" s="12" t="s">
        <v>39</v>
      </c>
      <c r="B36" s="12"/>
      <c r="C36" s="9" t="s">
        <v>316</v>
      </c>
      <c r="D36" s="10" t="n">
        <v>311</v>
      </c>
      <c r="E36" s="12" t="s">
        <v>569</v>
      </c>
    </row>
    <row r="37" customFormat="false" ht="13.8" hidden="false" customHeight="false" outlineLevel="0" collapsed="false">
      <c r="A37" s="12"/>
      <c r="B37" s="12"/>
      <c r="C37" s="9" t="s">
        <v>312</v>
      </c>
      <c r="D37" s="10" t="n">
        <v>23</v>
      </c>
      <c r="E37" s="12" t="s">
        <v>569</v>
      </c>
    </row>
    <row r="38" customFormat="false" ht="13.8" hidden="false" customHeight="false" outlineLevel="0" collapsed="false">
      <c r="A38" s="12"/>
      <c r="B38" s="12"/>
      <c r="C38" s="9" t="s">
        <v>312</v>
      </c>
      <c r="D38" s="10" t="n">
        <v>311</v>
      </c>
      <c r="E38" s="12" t="s">
        <v>569</v>
      </c>
    </row>
    <row r="39" customFormat="false" ht="13.8" hidden="false" customHeight="false" outlineLevel="0" collapsed="false">
      <c r="A39" s="12"/>
      <c r="B39" s="12"/>
      <c r="C39" s="9" t="s">
        <v>312</v>
      </c>
      <c r="D39" s="10" t="n">
        <v>311</v>
      </c>
      <c r="E39" s="12" t="s">
        <v>569</v>
      </c>
    </row>
    <row r="40" customFormat="false" ht="13.8" hidden="false" customHeight="false" outlineLevel="0" collapsed="false">
      <c r="A40" s="12"/>
      <c r="B40" s="12"/>
      <c r="C40" s="9" t="s">
        <v>61</v>
      </c>
      <c r="D40" s="10" t="n">
        <v>288</v>
      </c>
      <c r="E40" s="12" t="s">
        <v>569</v>
      </c>
    </row>
    <row r="41" customFormat="false" ht="13.8" hidden="false" customHeight="false" outlineLevel="0" collapsed="false">
      <c r="A41" s="12"/>
      <c r="B41" s="12"/>
      <c r="C41" s="9" t="s">
        <v>192</v>
      </c>
      <c r="D41" s="10" t="n">
        <v>23</v>
      </c>
      <c r="E41" s="12" t="s">
        <v>569</v>
      </c>
    </row>
    <row r="42" customFormat="false" ht="13.8" hidden="false" customHeight="false" outlineLevel="0" collapsed="false">
      <c r="A42" s="12"/>
      <c r="B42" s="12"/>
      <c r="C42" s="9" t="s">
        <v>41</v>
      </c>
      <c r="D42" s="10" t="n">
        <v>1441</v>
      </c>
      <c r="E42" s="12" t="s">
        <v>569</v>
      </c>
    </row>
    <row r="43" customFormat="false" ht="13.8" hidden="false" customHeight="false" outlineLevel="0" collapsed="false">
      <c r="A43" s="12"/>
      <c r="B43" s="12"/>
      <c r="C43" s="9" t="s">
        <v>313</v>
      </c>
      <c r="D43" s="10" t="n">
        <v>288</v>
      </c>
      <c r="E43" s="12" t="s">
        <v>569</v>
      </c>
    </row>
    <row r="44" customFormat="false" ht="13.8" hidden="false" customHeight="false" outlineLevel="0" collapsed="false">
      <c r="A44" s="12"/>
      <c r="B44" s="12"/>
      <c r="C44" s="9" t="s">
        <v>313</v>
      </c>
      <c r="D44" s="10" t="n">
        <v>268</v>
      </c>
      <c r="E44" s="12" t="s">
        <v>569</v>
      </c>
    </row>
    <row r="45" customFormat="false" ht="15" hidden="false" customHeight="false" outlineLevel="0" collapsed="false">
      <c r="A45" s="4" t="s">
        <v>43</v>
      </c>
      <c r="B45" s="4"/>
      <c r="C45" s="13"/>
      <c r="D45" s="14" t="n">
        <f aca="false">SUM(D36:D44)</f>
        <v>3264</v>
      </c>
      <c r="E45" s="17"/>
    </row>
    <row r="46" customFormat="false" ht="13.8" hidden="false" customHeight="false" outlineLevel="0" collapsed="false">
      <c r="A46" s="12" t="s">
        <v>44</v>
      </c>
      <c r="B46" s="12"/>
      <c r="C46" s="9"/>
      <c r="D46" s="10" t="n">
        <v>39006</v>
      </c>
      <c r="E46" s="12" t="s">
        <v>171</v>
      </c>
    </row>
    <row r="47" customFormat="false" ht="15" hidden="false" customHeight="false" outlineLevel="0" collapsed="false">
      <c r="A47" s="4" t="s">
        <v>45</v>
      </c>
      <c r="B47" s="4"/>
      <c r="C47" s="13"/>
      <c r="D47" s="14" t="n">
        <f aca="false">D46</f>
        <v>39006</v>
      </c>
      <c r="E47" s="4"/>
    </row>
    <row r="48" s="53" customFormat="true" ht="13.8" hidden="false" customHeight="false" outlineLevel="0" collapsed="false">
      <c r="A48" s="12" t="s">
        <v>644</v>
      </c>
      <c r="B48" s="12"/>
      <c r="C48" s="9" t="s">
        <v>245</v>
      </c>
      <c r="D48" s="10" t="n">
        <v>178700</v>
      </c>
      <c r="E48" s="12" t="s">
        <v>645</v>
      </c>
    </row>
    <row r="49" customFormat="false" ht="13.8" hidden="false" customHeight="false" outlineLevel="0" collapsed="false">
      <c r="A49" s="4" t="s">
        <v>646</v>
      </c>
      <c r="B49" s="4"/>
      <c r="C49" s="13"/>
      <c r="D49" s="14" t="n">
        <f aca="false">SUM(D48)</f>
        <v>178700</v>
      </c>
      <c r="E49" s="4"/>
    </row>
    <row r="50" customFormat="false" ht="13.8" hidden="false" customHeight="false" outlineLevel="0" collapsed="false">
      <c r="A50" s="17" t="s">
        <v>50</v>
      </c>
      <c r="B50" s="17"/>
      <c r="C50" s="17" t="n">
        <v>12</v>
      </c>
      <c r="D50" s="20" t="n">
        <v>3900</v>
      </c>
      <c r="E50" s="17" t="s">
        <v>571</v>
      </c>
    </row>
    <row r="51" customFormat="false" ht="13.8" hidden="false" customHeight="false" outlineLevel="0" collapsed="false">
      <c r="A51" s="17"/>
      <c r="B51" s="17"/>
      <c r="C51" s="17" t="n">
        <v>12</v>
      </c>
      <c r="D51" s="20" t="n">
        <v>1905</v>
      </c>
      <c r="E51" s="17" t="s">
        <v>27</v>
      </c>
    </row>
    <row r="52" customFormat="false" ht="13.8" hidden="false" customHeight="false" outlineLevel="0" collapsed="false">
      <c r="A52" s="17" t="s">
        <v>52</v>
      </c>
      <c r="B52" s="17"/>
      <c r="C52" s="17" t="n">
        <v>12</v>
      </c>
      <c r="D52" s="21" t="n">
        <f aca="false">SUM(D50:D51)</f>
        <v>5805</v>
      </c>
      <c r="E52" s="17"/>
    </row>
    <row r="53" s="53" customFormat="true" ht="13.8" hidden="false" customHeight="false" outlineLevel="0" collapsed="false">
      <c r="A53" s="12" t="s">
        <v>46</v>
      </c>
      <c r="B53" s="12"/>
      <c r="C53" s="12" t="n">
        <v>12</v>
      </c>
      <c r="D53" s="63" t="n">
        <v>24411</v>
      </c>
      <c r="E53" s="12" t="s">
        <v>647</v>
      </c>
    </row>
    <row r="54" s="53" customFormat="true" ht="13.8" hidden="false" customHeight="false" outlineLevel="0" collapsed="false">
      <c r="A54" s="12"/>
      <c r="B54" s="12"/>
      <c r="C54" s="12" t="n">
        <v>12</v>
      </c>
      <c r="D54" s="63" t="n">
        <v>27512</v>
      </c>
      <c r="E54" s="12"/>
    </row>
    <row r="55" customFormat="false" ht="13.8" hidden="false" customHeight="false" outlineLevel="0" collapsed="false">
      <c r="A55" s="4" t="s">
        <v>49</v>
      </c>
      <c r="B55" s="17"/>
      <c r="C55" s="17"/>
      <c r="D55" s="21" t="n">
        <f aca="false">SUM(D53:D54)</f>
        <v>51923</v>
      </c>
      <c r="E55" s="17"/>
    </row>
    <row r="56" s="2" customFormat="true" ht="13.8" hidden="false" customHeight="false" outlineLevel="0" collapsed="false">
      <c r="A56" s="2" t="s">
        <v>561</v>
      </c>
      <c r="D56" s="3" t="n">
        <f aca="false">D26+D28+D35+D45+D47+D49+D52+D55</f>
        <v>1326416</v>
      </c>
    </row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04857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J151" activeCellId="0" sqref="J151"/>
    </sheetView>
  </sheetViews>
  <sheetFormatPr defaultRowHeight="15" zeroHeight="false" outlineLevelRow="0" outlineLevelCol="0"/>
  <cols>
    <col collapsed="false" customWidth="true" hidden="false" outlineLevel="0" max="1" min="1" style="0" width="25.4"/>
    <col collapsed="false" customWidth="true" hidden="false" outlineLevel="0" max="3" min="2" style="0" width="9.13"/>
    <col collapsed="false" customWidth="true" hidden="false" outlineLevel="0" max="4" min="4" style="0" width="13.43"/>
    <col collapsed="false" customWidth="true" hidden="false" outlineLevel="0" max="5" min="5" style="0" width="95.71"/>
    <col collapsed="false" customWidth="true" hidden="false" outlineLevel="0" max="1025" min="6" style="0" width="9.13"/>
  </cols>
  <sheetData>
    <row r="1" customFormat="false" ht="15" hidden="false" customHeight="false" outlineLevel="0" collapsed="false">
      <c r="A1" s="2" t="s">
        <v>367</v>
      </c>
      <c r="B1" s="2"/>
      <c r="C1" s="2"/>
      <c r="D1" s="2"/>
    </row>
    <row r="2" customFormat="false" ht="15" hidden="false" customHeight="false" outlineLevel="0" collapsed="false">
      <c r="A2" s="2" t="s">
        <v>1</v>
      </c>
      <c r="B2" s="2"/>
      <c r="C2" s="2"/>
      <c r="D2" s="2"/>
    </row>
    <row r="3" customFormat="false" ht="15" hidden="false" customHeight="false" outlineLevel="0" collapsed="false">
      <c r="A3" s="2"/>
      <c r="B3" s="2"/>
      <c r="C3" s="2"/>
      <c r="D3" s="2"/>
    </row>
    <row r="4" customFormat="false" ht="15" hidden="false" customHeight="false" outlineLevel="0" collapsed="false">
      <c r="A4" s="2" t="s">
        <v>2</v>
      </c>
      <c r="B4" s="2"/>
      <c r="C4" s="2"/>
      <c r="D4" s="2"/>
    </row>
    <row r="5" customFormat="false" ht="15" hidden="false" customHeight="false" outlineLevel="0" collapsed="false">
      <c r="A5" s="2" t="s">
        <v>54</v>
      </c>
      <c r="B5" s="2"/>
      <c r="C5" s="2"/>
      <c r="D5" s="2"/>
    </row>
    <row r="6" customFormat="false" ht="15" hidden="false" customHeight="false" outlineLevel="0" collapsed="false">
      <c r="A6" s="2"/>
      <c r="B6" s="2"/>
      <c r="C6" s="2"/>
      <c r="D6" s="2"/>
    </row>
    <row r="7" customFormat="false" ht="15" hidden="false" customHeight="false" outlineLevel="0" collapsed="false">
      <c r="A7" s="2"/>
      <c r="B7" s="2"/>
      <c r="C7" s="2"/>
      <c r="D7" s="2"/>
    </row>
    <row r="8" customFormat="false" ht="15" hidden="false" customHeight="false" outlineLevel="0" collapsed="false">
      <c r="A8" s="2" t="s">
        <v>648</v>
      </c>
      <c r="B8" s="2"/>
      <c r="C8" s="2"/>
      <c r="D8" s="60" t="s">
        <v>649</v>
      </c>
      <c r="E8" s="76"/>
    </row>
    <row r="10" customFormat="false" ht="15" hidden="false" customHeight="false" outlineLevel="0" collapsed="false">
      <c r="A10" s="4" t="s">
        <v>5</v>
      </c>
      <c r="B10" s="5" t="s">
        <v>6</v>
      </c>
      <c r="C10" s="5" t="s">
        <v>7</v>
      </c>
      <c r="D10" s="5" t="s">
        <v>8</v>
      </c>
      <c r="E10" s="4" t="s">
        <v>9</v>
      </c>
    </row>
    <row r="11" customFormat="false" ht="13.8" hidden="false" customHeight="false" outlineLevel="0" collapsed="false">
      <c r="A11" s="7" t="s">
        <v>55</v>
      </c>
      <c r="B11" s="5"/>
      <c r="C11" s="9" t="s">
        <v>42</v>
      </c>
      <c r="D11" s="22" t="n">
        <v>8463.21</v>
      </c>
      <c r="E11" s="12" t="s">
        <v>650</v>
      </c>
    </row>
    <row r="12" customFormat="false" ht="13.8" hidden="false" customHeight="false" outlineLevel="0" collapsed="false">
      <c r="A12" s="7"/>
      <c r="B12" s="5"/>
      <c r="C12" s="9"/>
      <c r="D12" s="22"/>
      <c r="E12" s="12"/>
    </row>
    <row r="13" customFormat="false" ht="15" hidden="false" customHeight="false" outlineLevel="0" collapsed="false">
      <c r="A13" s="23" t="s">
        <v>56</v>
      </c>
      <c r="B13" s="5"/>
      <c r="C13" s="5"/>
      <c r="D13" s="14" t="n">
        <f aca="false">SUM(D11:D11)</f>
        <v>8463.21</v>
      </c>
      <c r="E13" s="4"/>
    </row>
    <row r="14" customFormat="false" ht="15" hidden="false" customHeight="false" outlineLevel="0" collapsed="false">
      <c r="A14" s="77" t="s">
        <v>178</v>
      </c>
      <c r="B14" s="8"/>
      <c r="C14" s="22" t="n">
        <v>27</v>
      </c>
      <c r="D14" s="10" t="n">
        <v>100</v>
      </c>
      <c r="E14" s="12" t="s">
        <v>651</v>
      </c>
      <c r="F14" s="0" t="s">
        <v>652</v>
      </c>
    </row>
    <row r="15" customFormat="false" ht="15" hidden="false" customHeight="false" outlineLevel="0" collapsed="false">
      <c r="A15" s="23" t="s">
        <v>181</v>
      </c>
      <c r="B15" s="8"/>
      <c r="C15" s="8"/>
      <c r="D15" s="14" t="n">
        <f aca="false">D14</f>
        <v>100</v>
      </c>
      <c r="E15" s="12"/>
    </row>
    <row r="16" customFormat="false" ht="13.8" hidden="false" customHeight="false" outlineLevel="0" collapsed="false">
      <c r="A16" s="7" t="s">
        <v>57</v>
      </c>
      <c r="B16" s="8"/>
      <c r="C16" s="9" t="s">
        <v>188</v>
      </c>
      <c r="D16" s="10" t="n">
        <v>22114.32</v>
      </c>
      <c r="E16" s="12" t="s">
        <v>653</v>
      </c>
    </row>
    <row r="17" customFormat="false" ht="15" hidden="false" customHeight="false" outlineLevel="0" collapsed="false">
      <c r="A17" s="23" t="s">
        <v>59</v>
      </c>
      <c r="B17" s="5"/>
      <c r="C17" s="24"/>
      <c r="D17" s="14" t="n">
        <f aca="false">SUM(D16:D16)</f>
        <v>22114.32</v>
      </c>
      <c r="E17" s="4"/>
    </row>
    <row r="18" customFormat="false" ht="13.8" hidden="false" customHeight="false" outlineLevel="0" collapsed="false">
      <c r="A18" s="7" t="s">
        <v>60</v>
      </c>
      <c r="B18" s="8"/>
      <c r="C18" s="9" t="s">
        <v>79</v>
      </c>
      <c r="D18" s="10" t="n">
        <v>1191.27</v>
      </c>
      <c r="E18" s="12" t="s">
        <v>654</v>
      </c>
    </row>
    <row r="19" customFormat="false" ht="13.8" hidden="false" customHeight="false" outlineLevel="0" collapsed="false">
      <c r="A19" s="7"/>
      <c r="B19" s="8"/>
      <c r="C19" s="9" t="s">
        <v>42</v>
      </c>
      <c r="D19" s="10" t="n">
        <v>1047.95</v>
      </c>
      <c r="E19" s="12" t="s">
        <v>655</v>
      </c>
    </row>
    <row r="20" customFormat="false" ht="15" hidden="false" customHeight="false" outlineLevel="0" collapsed="false">
      <c r="A20" s="23" t="s">
        <v>64</v>
      </c>
      <c r="B20" s="5"/>
      <c r="C20" s="24"/>
      <c r="D20" s="14" t="n">
        <f aca="false">SUM(D18:D19)</f>
        <v>2239.22</v>
      </c>
      <c r="E20" s="4"/>
    </row>
    <row r="21" customFormat="false" ht="13.8" hidden="false" customHeight="false" outlineLevel="0" collapsed="false">
      <c r="A21" s="7" t="s">
        <v>65</v>
      </c>
      <c r="B21" s="5"/>
      <c r="C21" s="55" t="s">
        <v>188</v>
      </c>
      <c r="D21" s="57" t="n">
        <v>8523.03</v>
      </c>
      <c r="E21" s="12" t="s">
        <v>656</v>
      </c>
    </row>
    <row r="22" customFormat="false" ht="15" hidden="false" customHeight="false" outlineLevel="0" collapsed="false">
      <c r="A22" s="23" t="s">
        <v>68</v>
      </c>
      <c r="B22" s="4"/>
      <c r="C22" s="25"/>
      <c r="D22" s="14" t="n">
        <f aca="false">SUM(D21:D21)</f>
        <v>8523.03</v>
      </c>
      <c r="E22" s="4"/>
    </row>
    <row r="23" customFormat="false" ht="15" hidden="false" customHeight="false" outlineLevel="0" collapsed="false">
      <c r="A23" s="7" t="s">
        <v>69</v>
      </c>
      <c r="B23" s="4"/>
      <c r="C23" s="55" t="s">
        <v>133</v>
      </c>
      <c r="D23" s="57" t="n">
        <v>119.99</v>
      </c>
      <c r="E23" s="27" t="s">
        <v>657</v>
      </c>
    </row>
    <row r="24" customFormat="false" ht="15" hidden="false" customHeight="false" outlineLevel="0" collapsed="false">
      <c r="A24" s="7"/>
      <c r="B24" s="12"/>
      <c r="C24" s="9"/>
      <c r="D24" s="10"/>
      <c r="E24" s="12"/>
    </row>
    <row r="25" customFormat="false" ht="15" hidden="false" customHeight="false" outlineLevel="0" collapsed="false">
      <c r="A25" s="23" t="s">
        <v>73</v>
      </c>
      <c r="B25" s="4"/>
      <c r="C25" s="25"/>
      <c r="D25" s="14" t="n">
        <f aca="false">SUM(D23:D23)</f>
        <v>119.99</v>
      </c>
      <c r="E25" s="4"/>
    </row>
    <row r="26" customFormat="false" ht="15" hidden="false" customHeight="false" outlineLevel="0" collapsed="false">
      <c r="A26" s="74" t="s">
        <v>580</v>
      </c>
      <c r="B26" s="12"/>
      <c r="C26" s="44"/>
      <c r="D26" s="10"/>
      <c r="E26" s="12"/>
    </row>
    <row r="27" customFormat="false" ht="15" hidden="false" customHeight="false" outlineLevel="0" collapsed="false">
      <c r="A27" s="23" t="s">
        <v>265</v>
      </c>
      <c r="B27" s="4"/>
      <c r="C27" s="25"/>
      <c r="D27" s="14" t="n">
        <f aca="false">D26</f>
        <v>0</v>
      </c>
      <c r="E27" s="4"/>
    </row>
    <row r="28" customFormat="false" ht="13.8" hidden="false" customHeight="false" outlineLevel="0" collapsed="false">
      <c r="A28" s="7" t="s">
        <v>74</v>
      </c>
      <c r="B28" s="12"/>
      <c r="C28" s="17" t="n">
        <v>6</v>
      </c>
      <c r="D28" s="17" t="n">
        <v>1004.6</v>
      </c>
      <c r="E28" s="12" t="s">
        <v>658</v>
      </c>
    </row>
    <row r="29" customFormat="false" ht="13.8" hidden="false" customHeight="false" outlineLevel="0" collapsed="false">
      <c r="A29" s="7"/>
      <c r="B29" s="12"/>
      <c r="C29" s="17" t="n">
        <v>6</v>
      </c>
      <c r="D29" s="17" t="n">
        <v>887.65</v>
      </c>
      <c r="E29" s="12" t="s">
        <v>659</v>
      </c>
    </row>
    <row r="30" customFormat="false" ht="13.8" hidden="false" customHeight="false" outlineLevel="0" collapsed="false">
      <c r="A30" s="7"/>
      <c r="B30" s="12"/>
      <c r="C30" s="17" t="n">
        <v>13</v>
      </c>
      <c r="D30" s="17" t="n">
        <v>24.67</v>
      </c>
      <c r="E30" s="12" t="s">
        <v>660</v>
      </c>
    </row>
    <row r="31" customFormat="false" ht="13.8" hidden="false" customHeight="false" outlineLevel="0" collapsed="false">
      <c r="A31" s="7"/>
      <c r="B31" s="12"/>
      <c r="C31" s="9" t="s">
        <v>152</v>
      </c>
      <c r="D31" s="26" t="n">
        <v>24.67</v>
      </c>
      <c r="E31" s="12" t="s">
        <v>660</v>
      </c>
    </row>
    <row r="32" customFormat="false" ht="13.8" hidden="false" customHeight="false" outlineLevel="0" collapsed="false">
      <c r="A32" s="7"/>
      <c r="B32" s="12"/>
      <c r="C32" s="9" t="s">
        <v>79</v>
      </c>
      <c r="D32" s="26" t="n">
        <v>3486.01</v>
      </c>
      <c r="E32" s="12" t="s">
        <v>661</v>
      </c>
    </row>
    <row r="33" customFormat="false" ht="13.8" hidden="false" customHeight="false" outlineLevel="0" collapsed="false">
      <c r="A33" s="7"/>
      <c r="B33" s="12"/>
      <c r="C33" s="9" t="s">
        <v>41</v>
      </c>
      <c r="D33" s="26" t="n">
        <v>30.87</v>
      </c>
      <c r="E33" s="12" t="s">
        <v>660</v>
      </c>
    </row>
    <row r="34" customFormat="false" ht="15" hidden="false" customHeight="false" outlineLevel="0" collapsed="false">
      <c r="A34" s="4" t="s">
        <v>82</v>
      </c>
      <c r="B34" s="4"/>
      <c r="C34" s="13"/>
      <c r="D34" s="14" t="n">
        <f aca="false">SUM(D28:D33)</f>
        <v>5458.47</v>
      </c>
      <c r="E34" s="12"/>
    </row>
    <row r="35" customFormat="false" ht="13.8" hidden="false" customHeight="false" outlineLevel="0" collapsed="false">
      <c r="A35" s="12" t="s">
        <v>83</v>
      </c>
      <c r="B35" s="12"/>
      <c r="C35" s="9" t="s">
        <v>188</v>
      </c>
      <c r="D35" s="10" t="n">
        <v>321.58</v>
      </c>
      <c r="E35" s="12" t="s">
        <v>662</v>
      </c>
    </row>
    <row r="36" customFormat="false" ht="13.8" hidden="false" customHeight="false" outlineLevel="0" collapsed="false">
      <c r="A36" s="12"/>
      <c r="B36" s="12"/>
      <c r="C36" s="9" t="s">
        <v>188</v>
      </c>
      <c r="D36" s="10" t="n">
        <v>3505.2</v>
      </c>
      <c r="E36" s="12" t="s">
        <v>663</v>
      </c>
    </row>
    <row r="37" customFormat="false" ht="13.8" hidden="false" customHeight="false" outlineLevel="0" collapsed="false">
      <c r="A37" s="12"/>
      <c r="B37" s="12"/>
      <c r="C37" s="9" t="s">
        <v>188</v>
      </c>
      <c r="D37" s="26" t="n">
        <v>366.07</v>
      </c>
      <c r="E37" s="12" t="s">
        <v>664</v>
      </c>
    </row>
    <row r="38" customFormat="false" ht="13.8" hidden="false" customHeight="false" outlineLevel="0" collapsed="false">
      <c r="A38" s="12"/>
      <c r="B38" s="12"/>
      <c r="C38" s="9" t="s">
        <v>188</v>
      </c>
      <c r="D38" s="10" t="n">
        <v>3990.12</v>
      </c>
      <c r="E38" s="12" t="s">
        <v>665</v>
      </c>
    </row>
    <row r="39" customFormat="false" ht="13.8" hidden="false" customHeight="false" outlineLevel="0" collapsed="false">
      <c r="A39" s="12"/>
      <c r="B39" s="12"/>
      <c r="C39" s="9" t="s">
        <v>188</v>
      </c>
      <c r="D39" s="10" t="n">
        <v>139.02</v>
      </c>
      <c r="E39" s="12" t="s">
        <v>666</v>
      </c>
    </row>
    <row r="40" customFormat="false" ht="13.8" hidden="false" customHeight="false" outlineLevel="0" collapsed="false">
      <c r="A40" s="12"/>
      <c r="B40" s="12"/>
      <c r="C40" s="9" t="s">
        <v>188</v>
      </c>
      <c r="D40" s="10" t="n">
        <v>1515.38</v>
      </c>
      <c r="E40" s="12" t="s">
        <v>667</v>
      </c>
    </row>
    <row r="41" customFormat="false" ht="13.8" hidden="false" customHeight="false" outlineLevel="0" collapsed="false">
      <c r="A41" s="12"/>
      <c r="B41" s="12"/>
      <c r="C41" s="9" t="s">
        <v>143</v>
      </c>
      <c r="D41" s="10" t="n">
        <v>15.97</v>
      </c>
      <c r="E41" s="12" t="s">
        <v>668</v>
      </c>
    </row>
    <row r="42" customFormat="false" ht="13.8" hidden="false" customHeight="false" outlineLevel="0" collapsed="false">
      <c r="A42" s="12"/>
      <c r="B42" s="12"/>
      <c r="C42" s="9" t="s">
        <v>12</v>
      </c>
      <c r="D42" s="10" t="n">
        <v>250</v>
      </c>
      <c r="E42" s="12" t="s">
        <v>669</v>
      </c>
    </row>
    <row r="43" customFormat="false" ht="13.8" hidden="false" customHeight="false" outlineLevel="0" collapsed="false">
      <c r="A43" s="12"/>
      <c r="B43" s="12"/>
      <c r="C43" s="9" t="s">
        <v>152</v>
      </c>
      <c r="D43" s="10" t="n">
        <v>1799.28</v>
      </c>
      <c r="E43" s="12" t="s">
        <v>670</v>
      </c>
    </row>
    <row r="44" customFormat="false" ht="13.8" hidden="false" customHeight="false" outlineLevel="0" collapsed="false">
      <c r="A44" s="12"/>
      <c r="B44" s="12"/>
      <c r="C44" s="9" t="s">
        <v>152</v>
      </c>
      <c r="D44" s="10" t="n">
        <v>2362.58</v>
      </c>
      <c r="E44" s="12" t="s">
        <v>671</v>
      </c>
    </row>
    <row r="45" customFormat="false" ht="13.8" hidden="false" customHeight="false" outlineLevel="0" collapsed="false">
      <c r="A45" s="12"/>
      <c r="B45" s="12"/>
      <c r="C45" s="9" t="s">
        <v>152</v>
      </c>
      <c r="D45" s="10" t="n">
        <v>3755.41</v>
      </c>
      <c r="E45" s="12" t="s">
        <v>672</v>
      </c>
    </row>
    <row r="46" customFormat="false" ht="13.8" hidden="false" customHeight="false" outlineLevel="0" collapsed="false">
      <c r="A46" s="12"/>
      <c r="B46" s="12"/>
      <c r="C46" s="9" t="s">
        <v>152</v>
      </c>
      <c r="D46" s="10" t="n">
        <v>176.62</v>
      </c>
      <c r="E46" s="12" t="s">
        <v>673</v>
      </c>
    </row>
    <row r="47" customFormat="false" ht="13.8" hidden="false" customHeight="false" outlineLevel="0" collapsed="false">
      <c r="A47" s="12"/>
      <c r="B47" s="12"/>
      <c r="C47" s="9" t="s">
        <v>152</v>
      </c>
      <c r="D47" s="10" t="n">
        <v>1925.16</v>
      </c>
      <c r="E47" s="12" t="s">
        <v>673</v>
      </c>
    </row>
    <row r="48" customFormat="false" ht="13.8" hidden="false" customHeight="false" outlineLevel="0" collapsed="false">
      <c r="A48" s="12"/>
      <c r="B48" s="12"/>
      <c r="C48" s="9" t="s">
        <v>152</v>
      </c>
      <c r="D48" s="10" t="n">
        <v>7.9</v>
      </c>
      <c r="E48" s="12" t="s">
        <v>674</v>
      </c>
    </row>
    <row r="49" customFormat="false" ht="13.8" hidden="false" customHeight="false" outlineLevel="0" collapsed="false">
      <c r="A49" s="12"/>
      <c r="B49" s="12"/>
      <c r="C49" s="9" t="s">
        <v>152</v>
      </c>
      <c r="D49" s="10" t="n">
        <v>86.11</v>
      </c>
      <c r="E49" s="12" t="s">
        <v>674</v>
      </c>
    </row>
    <row r="50" customFormat="false" ht="13.8" hidden="false" customHeight="false" outlineLevel="0" collapsed="false">
      <c r="A50" s="12"/>
      <c r="B50" s="12"/>
      <c r="C50" s="9" t="s">
        <v>152</v>
      </c>
      <c r="D50" s="10" t="n">
        <v>68.93</v>
      </c>
      <c r="E50" s="12" t="s">
        <v>675</v>
      </c>
    </row>
    <row r="51" customFormat="false" ht="13.8" hidden="false" customHeight="false" outlineLevel="0" collapsed="false">
      <c r="A51" s="12"/>
      <c r="B51" s="12"/>
      <c r="C51" s="9" t="s">
        <v>152</v>
      </c>
      <c r="D51" s="10" t="n">
        <v>751.34</v>
      </c>
      <c r="E51" s="12" t="s">
        <v>675</v>
      </c>
    </row>
    <row r="52" customFormat="false" ht="13.8" hidden="false" customHeight="false" outlineLevel="0" collapsed="false">
      <c r="A52" s="12"/>
      <c r="B52" s="12"/>
      <c r="C52" s="9" t="s">
        <v>152</v>
      </c>
      <c r="D52" s="10" t="n">
        <v>4.95</v>
      </c>
      <c r="E52" s="12" t="s">
        <v>676</v>
      </c>
    </row>
    <row r="53" customFormat="false" ht="13.8" hidden="false" customHeight="false" outlineLevel="0" collapsed="false">
      <c r="A53" s="12"/>
      <c r="B53" s="12"/>
      <c r="C53" s="9" t="s">
        <v>152</v>
      </c>
      <c r="D53" s="10" t="n">
        <v>53.92</v>
      </c>
      <c r="E53" s="12" t="s">
        <v>677</v>
      </c>
    </row>
    <row r="54" customFormat="false" ht="13.8" hidden="false" customHeight="false" outlineLevel="0" collapsed="false">
      <c r="A54" s="12"/>
      <c r="B54" s="12"/>
      <c r="C54" s="9" t="s">
        <v>152</v>
      </c>
      <c r="D54" s="10" t="n">
        <v>264.52</v>
      </c>
      <c r="E54" s="12" t="s">
        <v>678</v>
      </c>
    </row>
    <row r="55" customFormat="false" ht="13.8" hidden="false" customHeight="false" outlineLevel="0" collapsed="false">
      <c r="A55" s="12"/>
      <c r="B55" s="12"/>
      <c r="C55" s="9" t="s">
        <v>152</v>
      </c>
      <c r="D55" s="10" t="n">
        <v>177.19</v>
      </c>
      <c r="E55" s="12" t="s">
        <v>679</v>
      </c>
    </row>
    <row r="56" customFormat="false" ht="13.8" hidden="false" customHeight="false" outlineLevel="0" collapsed="false">
      <c r="A56" s="12"/>
      <c r="B56" s="12"/>
      <c r="C56" s="9" t="s">
        <v>41</v>
      </c>
      <c r="D56" s="10" t="n">
        <v>70</v>
      </c>
      <c r="E56" s="12" t="s">
        <v>680</v>
      </c>
    </row>
    <row r="57" customFormat="false" ht="13.8" hidden="false" customHeight="false" outlineLevel="0" collapsed="false">
      <c r="A57" s="12"/>
      <c r="B57" s="12"/>
      <c r="C57" s="9" t="s">
        <v>42</v>
      </c>
      <c r="D57" s="10" t="n">
        <v>4434.27</v>
      </c>
      <c r="E57" s="11" t="s">
        <v>681</v>
      </c>
    </row>
    <row r="58" customFormat="false" ht="13.8" hidden="false" customHeight="false" outlineLevel="0" collapsed="false">
      <c r="A58" s="12"/>
      <c r="B58" s="12"/>
      <c r="C58" s="9" t="s">
        <v>42</v>
      </c>
      <c r="D58" s="10" t="n">
        <v>40</v>
      </c>
      <c r="E58" s="12" t="s">
        <v>682</v>
      </c>
    </row>
    <row r="59" customFormat="false" ht="15" hidden="false" customHeight="false" outlineLevel="0" collapsed="false">
      <c r="A59" s="4" t="s">
        <v>90</v>
      </c>
      <c r="B59" s="4"/>
      <c r="C59" s="13"/>
      <c r="D59" s="14" t="n">
        <f aca="false">SUM(D35:D58)</f>
        <v>26081.52</v>
      </c>
      <c r="E59" s="4"/>
    </row>
    <row r="60" customFormat="false" ht="13.8" hidden="false" customHeight="false" outlineLevel="0" collapsed="false">
      <c r="A60" s="12" t="s">
        <v>91</v>
      </c>
      <c r="B60" s="4"/>
      <c r="C60" s="9" t="s">
        <v>186</v>
      </c>
      <c r="D60" s="10" t="n">
        <v>1480</v>
      </c>
      <c r="E60" s="12" t="s">
        <v>683</v>
      </c>
    </row>
    <row r="61" customFormat="false" ht="13.8" hidden="false" customHeight="false" outlineLevel="0" collapsed="false">
      <c r="A61" s="12"/>
      <c r="B61" s="4"/>
      <c r="C61" s="9" t="s">
        <v>188</v>
      </c>
      <c r="D61" s="10" t="n">
        <v>410.3</v>
      </c>
      <c r="E61" s="12" t="s">
        <v>684</v>
      </c>
    </row>
    <row r="62" customFormat="false" ht="13.8" hidden="false" customHeight="false" outlineLevel="0" collapsed="false">
      <c r="A62" s="12"/>
      <c r="B62" s="4"/>
      <c r="C62" s="9" t="s">
        <v>188</v>
      </c>
      <c r="D62" s="10" t="n">
        <v>6545</v>
      </c>
      <c r="E62" s="12" t="s">
        <v>685</v>
      </c>
    </row>
    <row r="63" customFormat="false" ht="13.8" hidden="false" customHeight="false" outlineLevel="0" collapsed="false">
      <c r="A63" s="12"/>
      <c r="B63" s="4"/>
      <c r="C63" s="9" t="s">
        <v>188</v>
      </c>
      <c r="D63" s="10" t="n">
        <v>2.81</v>
      </c>
      <c r="E63" s="12" t="s">
        <v>686</v>
      </c>
    </row>
    <row r="64" customFormat="false" ht="13.8" hidden="false" customHeight="false" outlineLevel="0" collapsed="false">
      <c r="A64" s="12"/>
      <c r="B64" s="4"/>
      <c r="C64" s="9" t="s">
        <v>188</v>
      </c>
      <c r="D64" s="10" t="n">
        <v>120.51</v>
      </c>
      <c r="E64" s="12" t="s">
        <v>687</v>
      </c>
    </row>
    <row r="65" customFormat="false" ht="13.8" hidden="false" customHeight="false" outlineLevel="0" collapsed="false">
      <c r="A65" s="12"/>
      <c r="B65" s="4"/>
      <c r="C65" s="9" t="s">
        <v>188</v>
      </c>
      <c r="D65" s="10" t="n">
        <v>3.43</v>
      </c>
      <c r="E65" s="12" t="s">
        <v>688</v>
      </c>
    </row>
    <row r="66" customFormat="false" ht="13.8" hidden="false" customHeight="false" outlineLevel="0" collapsed="false">
      <c r="A66" s="12"/>
      <c r="B66" s="4"/>
      <c r="C66" s="9" t="s">
        <v>188</v>
      </c>
      <c r="D66" s="10" t="n">
        <v>370</v>
      </c>
      <c r="E66" s="12" t="s">
        <v>689</v>
      </c>
    </row>
    <row r="67" customFormat="false" ht="13.8" hidden="false" customHeight="false" outlineLevel="0" collapsed="false">
      <c r="A67" s="12"/>
      <c r="B67" s="4"/>
      <c r="C67" s="9" t="s">
        <v>188</v>
      </c>
      <c r="D67" s="10" t="n">
        <v>23</v>
      </c>
      <c r="E67" s="12" t="s">
        <v>690</v>
      </c>
    </row>
    <row r="68" customFormat="false" ht="13.8" hidden="false" customHeight="false" outlineLevel="0" collapsed="false">
      <c r="A68" s="12"/>
      <c r="B68" s="4"/>
      <c r="C68" s="9" t="s">
        <v>188</v>
      </c>
      <c r="D68" s="10" t="n">
        <v>1725.5</v>
      </c>
      <c r="E68" s="12" t="s">
        <v>399</v>
      </c>
    </row>
    <row r="69" customFormat="false" ht="13.8" hidden="false" customHeight="false" outlineLevel="0" collapsed="false">
      <c r="A69" s="17"/>
      <c r="B69" s="12"/>
      <c r="C69" s="9" t="s">
        <v>188</v>
      </c>
      <c r="D69" s="10" t="n">
        <v>949.95</v>
      </c>
      <c r="E69" s="12" t="s">
        <v>691</v>
      </c>
    </row>
    <row r="70" customFormat="false" ht="13.8" hidden="false" customHeight="false" outlineLevel="0" collapsed="false">
      <c r="A70" s="12"/>
      <c r="B70" s="12"/>
      <c r="C70" s="9" t="s">
        <v>152</v>
      </c>
      <c r="D70" s="10" t="n">
        <v>17110.3</v>
      </c>
      <c r="E70" s="12" t="s">
        <v>100</v>
      </c>
    </row>
    <row r="71" customFormat="false" ht="13.8" hidden="false" customHeight="false" outlineLevel="0" collapsed="false">
      <c r="A71" s="12"/>
      <c r="B71" s="12"/>
      <c r="C71" s="9" t="s">
        <v>152</v>
      </c>
      <c r="D71" s="10" t="n">
        <v>4.59</v>
      </c>
      <c r="E71" s="12" t="s">
        <v>692</v>
      </c>
    </row>
    <row r="72" customFormat="false" ht="13.8" hidden="false" customHeight="false" outlineLevel="0" collapsed="false">
      <c r="A72" s="12"/>
      <c r="B72" s="12"/>
      <c r="C72" s="9" t="s">
        <v>152</v>
      </c>
      <c r="D72" s="10" t="n">
        <v>175.71</v>
      </c>
      <c r="E72" s="12" t="s">
        <v>693</v>
      </c>
    </row>
    <row r="73" customFormat="false" ht="13.8" hidden="false" customHeight="false" outlineLevel="0" collapsed="false">
      <c r="A73" s="12"/>
      <c r="B73" s="4"/>
      <c r="C73" s="9" t="s">
        <v>152</v>
      </c>
      <c r="D73" s="10" t="n">
        <v>122.85</v>
      </c>
      <c r="E73" s="12" t="s">
        <v>694</v>
      </c>
    </row>
    <row r="74" customFormat="false" ht="13.8" hidden="false" customHeight="false" outlineLevel="0" collapsed="false">
      <c r="A74" s="12"/>
      <c r="B74" s="4"/>
      <c r="C74" s="9" t="s">
        <v>152</v>
      </c>
      <c r="D74" s="10" t="n">
        <v>43.36</v>
      </c>
      <c r="E74" s="12" t="s">
        <v>695</v>
      </c>
    </row>
    <row r="75" customFormat="false" ht="13.8" hidden="false" customHeight="false" outlineLevel="0" collapsed="false">
      <c r="A75" s="12"/>
      <c r="B75" s="4"/>
      <c r="C75" s="9" t="s">
        <v>79</v>
      </c>
      <c r="D75" s="10" t="n">
        <v>1119</v>
      </c>
      <c r="E75" s="12" t="s">
        <v>696</v>
      </c>
    </row>
    <row r="76" customFormat="false" ht="13.8" hidden="false" customHeight="false" outlineLevel="0" collapsed="false">
      <c r="A76" s="12"/>
      <c r="B76" s="4"/>
      <c r="C76" s="9" t="s">
        <v>79</v>
      </c>
      <c r="D76" s="10" t="n">
        <v>17.72</v>
      </c>
      <c r="E76" s="12" t="s">
        <v>697</v>
      </c>
    </row>
    <row r="77" customFormat="false" ht="13.8" hidden="false" customHeight="false" outlineLevel="0" collapsed="false">
      <c r="A77" s="12"/>
      <c r="B77" s="4"/>
      <c r="C77" s="9" t="s">
        <v>42</v>
      </c>
      <c r="D77" s="10" t="n">
        <v>19486.25</v>
      </c>
      <c r="E77" s="12" t="s">
        <v>608</v>
      </c>
    </row>
    <row r="78" customFormat="false" ht="15" hidden="false" customHeight="false" outlineLevel="0" collapsed="false">
      <c r="A78" s="4" t="s">
        <v>108</v>
      </c>
      <c r="B78" s="4"/>
      <c r="C78" s="13"/>
      <c r="D78" s="14" t="n">
        <f aca="false">SUM(D60:D77)</f>
        <v>49710.28</v>
      </c>
      <c r="E78" s="17"/>
    </row>
    <row r="79" customFormat="false" ht="13.8" hidden="false" customHeight="false" outlineLevel="0" collapsed="false">
      <c r="A79" s="11" t="n">
        <v>20.02</v>
      </c>
      <c r="B79" s="4"/>
      <c r="C79" s="9" t="s">
        <v>152</v>
      </c>
      <c r="D79" s="10" t="n">
        <v>2117.88</v>
      </c>
      <c r="E79" s="17" t="s">
        <v>698</v>
      </c>
    </row>
    <row r="80" customFormat="false" ht="13.8" hidden="false" customHeight="false" outlineLevel="0" collapsed="false">
      <c r="A80" s="11"/>
      <c r="B80" s="4"/>
      <c r="C80" s="9" t="s">
        <v>42</v>
      </c>
      <c r="D80" s="10" t="n">
        <v>5331.2</v>
      </c>
      <c r="E80" s="17" t="s">
        <v>699</v>
      </c>
    </row>
    <row r="81" customFormat="false" ht="13.8" hidden="false" customHeight="false" outlineLevel="0" collapsed="false">
      <c r="A81" s="4" t="s">
        <v>142</v>
      </c>
      <c r="B81" s="4"/>
      <c r="C81" s="13"/>
      <c r="D81" s="14" t="n">
        <f aca="false">SUM(D79:D80)</f>
        <v>7449.08</v>
      </c>
      <c r="E81" s="17"/>
    </row>
    <row r="82" customFormat="false" ht="15" hidden="false" customHeight="false" outlineLevel="0" collapsed="false">
      <c r="A82" s="78" t="s">
        <v>109</v>
      </c>
      <c r="B82" s="4"/>
      <c r="C82" s="55" t="s">
        <v>188</v>
      </c>
      <c r="D82" s="57" t="n">
        <v>2979.76</v>
      </c>
      <c r="E82" s="17" t="s">
        <v>700</v>
      </c>
    </row>
    <row r="83" customFormat="false" ht="15" hidden="false" customHeight="false" outlineLevel="0" collapsed="false">
      <c r="A83" s="4" t="s">
        <v>111</v>
      </c>
      <c r="B83" s="4"/>
      <c r="C83" s="13"/>
      <c r="D83" s="14" t="n">
        <f aca="false">SUM(D82:D82)</f>
        <v>2979.76</v>
      </c>
      <c r="E83" s="17"/>
    </row>
    <row r="84" customFormat="false" ht="13.8" hidden="false" customHeight="false" outlineLevel="0" collapsed="false">
      <c r="A84" s="12" t="s">
        <v>112</v>
      </c>
      <c r="B84" s="12"/>
      <c r="C84" s="9" t="s">
        <v>430</v>
      </c>
      <c r="D84" s="10" t="n">
        <v>381.01</v>
      </c>
      <c r="E84" s="12" t="s">
        <v>170</v>
      </c>
    </row>
    <row r="85" customFormat="false" ht="13.8" hidden="false" customHeight="false" outlineLevel="0" collapsed="false">
      <c r="A85" s="12"/>
      <c r="B85" s="12"/>
      <c r="C85" s="9" t="s">
        <v>430</v>
      </c>
      <c r="D85" s="10" t="n">
        <v>184.04</v>
      </c>
      <c r="E85" s="12" t="s">
        <v>170</v>
      </c>
    </row>
    <row r="86" customFormat="false" ht="13.8" hidden="false" customHeight="false" outlineLevel="0" collapsed="false">
      <c r="A86" s="12"/>
      <c r="B86" s="12"/>
      <c r="C86" s="9" t="s">
        <v>188</v>
      </c>
      <c r="D86" s="10" t="n">
        <v>612.73</v>
      </c>
      <c r="E86" s="12" t="s">
        <v>170</v>
      </c>
    </row>
    <row r="87" customFormat="false" ht="13.8" hidden="false" customHeight="false" outlineLevel="0" collapsed="false">
      <c r="A87" s="12"/>
      <c r="B87" s="12"/>
      <c r="C87" s="9" t="s">
        <v>158</v>
      </c>
      <c r="D87" s="10" t="n">
        <v>1560.39</v>
      </c>
      <c r="E87" s="12" t="s">
        <v>170</v>
      </c>
    </row>
    <row r="88" customFormat="false" ht="13.8" hidden="false" customHeight="false" outlineLevel="0" collapsed="false">
      <c r="A88" s="12"/>
      <c r="B88" s="12"/>
      <c r="C88" s="9" t="s">
        <v>158</v>
      </c>
      <c r="D88" s="10" t="n">
        <v>495.51</v>
      </c>
      <c r="E88" s="12" t="s">
        <v>170</v>
      </c>
    </row>
    <row r="89" customFormat="false" ht="13.8" hidden="false" customHeight="false" outlineLevel="0" collapsed="false">
      <c r="A89" s="12"/>
      <c r="B89" s="12"/>
      <c r="C89" s="9" t="s">
        <v>152</v>
      </c>
      <c r="D89" s="10" t="n">
        <v>386.15</v>
      </c>
      <c r="E89" s="12" t="s">
        <v>170</v>
      </c>
    </row>
    <row r="90" customFormat="false" ht="13.8" hidden="false" customHeight="false" outlineLevel="0" collapsed="false">
      <c r="A90" s="12"/>
      <c r="B90" s="12"/>
      <c r="C90" s="9" t="s">
        <v>152</v>
      </c>
      <c r="D90" s="10" t="n">
        <v>190.08</v>
      </c>
      <c r="E90" s="12" t="s">
        <v>170</v>
      </c>
    </row>
    <row r="91" customFormat="false" ht="13.8" hidden="false" customHeight="false" outlineLevel="0" collapsed="false">
      <c r="A91" s="12"/>
      <c r="B91" s="12"/>
      <c r="C91" s="9" t="s">
        <v>152</v>
      </c>
      <c r="D91" s="10" t="n">
        <v>441.89</v>
      </c>
      <c r="E91" s="12" t="s">
        <v>170</v>
      </c>
    </row>
    <row r="92" customFormat="false" ht="13.8" hidden="false" customHeight="false" outlineLevel="0" collapsed="false">
      <c r="A92" s="12"/>
      <c r="B92" s="12"/>
      <c r="C92" s="9" t="s">
        <v>152</v>
      </c>
      <c r="D92" s="10" t="n">
        <v>257.64</v>
      </c>
      <c r="E92" s="12" t="s">
        <v>170</v>
      </c>
    </row>
    <row r="93" customFormat="false" ht="13.8" hidden="false" customHeight="false" outlineLevel="0" collapsed="false">
      <c r="A93" s="12"/>
      <c r="B93" s="12"/>
      <c r="C93" s="9" t="s">
        <v>61</v>
      </c>
      <c r="D93" s="10" t="n">
        <v>140</v>
      </c>
      <c r="E93" s="12" t="s">
        <v>701</v>
      </c>
    </row>
    <row r="94" customFormat="false" ht="13.8" hidden="false" customHeight="false" outlineLevel="0" collapsed="false">
      <c r="A94" s="12"/>
      <c r="B94" s="12"/>
      <c r="C94" s="9" t="s">
        <v>79</v>
      </c>
      <c r="D94" s="10" t="n">
        <v>243.09</v>
      </c>
      <c r="E94" s="12" t="s">
        <v>170</v>
      </c>
    </row>
    <row r="95" customFormat="false" ht="13.8" hidden="false" customHeight="false" outlineLevel="0" collapsed="false">
      <c r="A95" s="12"/>
      <c r="B95" s="12"/>
      <c r="C95" s="9" t="s">
        <v>42</v>
      </c>
      <c r="D95" s="10" t="n">
        <v>265.47</v>
      </c>
      <c r="E95" s="12" t="s">
        <v>170</v>
      </c>
    </row>
    <row r="96" customFormat="false" ht="13.8" hidden="false" customHeight="false" outlineLevel="0" collapsed="false">
      <c r="A96" s="12"/>
      <c r="B96" s="12"/>
      <c r="C96" s="9" t="s">
        <v>42</v>
      </c>
      <c r="D96" s="10" t="n">
        <v>413.2</v>
      </c>
      <c r="E96" s="12" t="s">
        <v>170</v>
      </c>
    </row>
    <row r="97" customFormat="false" ht="13.8" hidden="false" customHeight="false" outlineLevel="0" collapsed="false">
      <c r="A97" s="12"/>
      <c r="B97" s="12"/>
      <c r="C97" s="9" t="s">
        <v>42</v>
      </c>
      <c r="D97" s="10" t="n">
        <v>857.01</v>
      </c>
      <c r="E97" s="12" t="s">
        <v>170</v>
      </c>
    </row>
    <row r="98" customFormat="false" ht="15" hidden="false" customHeight="false" outlineLevel="0" collapsed="false">
      <c r="A98" s="4" t="s">
        <v>115</v>
      </c>
      <c r="B98" s="4"/>
      <c r="C98" s="13"/>
      <c r="D98" s="14" t="n">
        <f aca="false">SUM(D84:D97)</f>
        <v>6428.21</v>
      </c>
      <c r="E98" s="4"/>
    </row>
    <row r="99" customFormat="false" ht="13.8" hidden="false" customHeight="false" outlineLevel="0" collapsed="false">
      <c r="A99" s="11" t="n">
        <v>20.12</v>
      </c>
      <c r="B99" s="12"/>
      <c r="C99" s="9" t="s">
        <v>238</v>
      </c>
      <c r="D99" s="10" t="n">
        <v>95497.5</v>
      </c>
      <c r="E99" s="12" t="s">
        <v>702</v>
      </c>
    </row>
    <row r="100" customFormat="false" ht="15" hidden="false" customHeight="false" outlineLevel="0" collapsed="false">
      <c r="A100" s="28" t="s">
        <v>116</v>
      </c>
      <c r="B100" s="4"/>
      <c r="C100" s="13"/>
      <c r="D100" s="14" t="n">
        <f aca="false">SUM(D99:D99)</f>
        <v>95497.5</v>
      </c>
      <c r="E100" s="4"/>
    </row>
    <row r="101" customFormat="false" ht="13.8" hidden="false" customHeight="false" outlineLevel="0" collapsed="false">
      <c r="A101" s="12" t="s">
        <v>117</v>
      </c>
      <c r="B101" s="12"/>
      <c r="C101" s="9"/>
      <c r="D101" s="10" t="n">
        <v>251.76</v>
      </c>
      <c r="E101" s="12" t="s">
        <v>224</v>
      </c>
    </row>
    <row r="102" customFormat="false" ht="15" hidden="false" customHeight="false" outlineLevel="0" collapsed="false">
      <c r="A102" s="4" t="s">
        <v>119</v>
      </c>
      <c r="B102" s="4"/>
      <c r="C102" s="13"/>
      <c r="D102" s="14" t="n">
        <f aca="false">SUM(D101)</f>
        <v>251.76</v>
      </c>
      <c r="E102" s="4"/>
    </row>
    <row r="103" customFormat="false" ht="13.8" hidden="false" customHeight="false" outlineLevel="0" collapsed="false">
      <c r="A103" s="11" t="n">
        <v>20.25</v>
      </c>
      <c r="B103" s="12"/>
      <c r="C103" s="9" t="s">
        <v>188</v>
      </c>
      <c r="D103" s="10" t="n">
        <v>5270.77</v>
      </c>
      <c r="E103" s="12" t="s">
        <v>703</v>
      </c>
    </row>
    <row r="104" customFormat="false" ht="13.8" hidden="false" customHeight="false" outlineLevel="0" collapsed="false">
      <c r="A104" s="11"/>
      <c r="B104" s="12"/>
      <c r="C104" s="9" t="s">
        <v>79</v>
      </c>
      <c r="D104" s="10" t="n">
        <v>5000</v>
      </c>
      <c r="E104" s="12" t="s">
        <v>704</v>
      </c>
    </row>
    <row r="105" customFormat="false" ht="13.8" hidden="false" customHeight="false" outlineLevel="0" collapsed="false">
      <c r="A105" s="11"/>
      <c r="B105" s="12"/>
      <c r="C105" s="9" t="s">
        <v>41</v>
      </c>
      <c r="D105" s="10" t="n">
        <v>7277.13</v>
      </c>
      <c r="E105" s="12" t="s">
        <v>704</v>
      </c>
    </row>
    <row r="106" customFormat="false" ht="15" hidden="false" customHeight="false" outlineLevel="0" collapsed="false">
      <c r="A106" s="4" t="s">
        <v>121</v>
      </c>
      <c r="B106" s="4"/>
      <c r="C106" s="13"/>
      <c r="D106" s="14" t="n">
        <f aca="false">SUM(D103:D105)</f>
        <v>17547.9</v>
      </c>
      <c r="E106" s="4"/>
    </row>
    <row r="107" customFormat="false" ht="13.8" hidden="false" customHeight="false" outlineLevel="0" collapsed="false">
      <c r="A107" s="12" t="s">
        <v>122</v>
      </c>
      <c r="B107" s="12"/>
      <c r="C107" s="9" t="s">
        <v>131</v>
      </c>
      <c r="D107" s="10" t="n">
        <v>647.98</v>
      </c>
      <c r="E107" s="12" t="s">
        <v>705</v>
      </c>
    </row>
    <row r="108" customFormat="false" ht="13.8" hidden="false" customHeight="false" outlineLevel="0" collapsed="false">
      <c r="A108" s="12"/>
      <c r="B108" s="12"/>
      <c r="C108" s="9"/>
      <c r="D108" s="10"/>
      <c r="E108" s="12" t="s">
        <v>706</v>
      </c>
    </row>
    <row r="109" customFormat="false" ht="15" hidden="false" customHeight="false" outlineLevel="0" collapsed="false">
      <c r="A109" s="4" t="s">
        <v>123</v>
      </c>
      <c r="B109" s="4"/>
      <c r="C109" s="13"/>
      <c r="D109" s="14" t="n">
        <f aca="false">SUM(D107:D108)</f>
        <v>647.98</v>
      </c>
      <c r="E109" s="4"/>
    </row>
    <row r="110" customFormat="false" ht="15" hidden="false" customHeight="false" outlineLevel="0" collapsed="false">
      <c r="A110" s="12" t="s">
        <v>124</v>
      </c>
      <c r="B110" s="12"/>
      <c r="C110" s="9" t="s">
        <v>79</v>
      </c>
      <c r="D110" s="10" t="n">
        <v>272.1</v>
      </c>
      <c r="E110" s="12" t="s">
        <v>707</v>
      </c>
    </row>
    <row r="111" customFormat="false" ht="15" hidden="false" customHeight="false" outlineLevel="0" collapsed="false">
      <c r="A111" s="4" t="s">
        <v>126</v>
      </c>
      <c r="B111" s="4"/>
      <c r="C111" s="13"/>
      <c r="D111" s="14" t="n">
        <f aca="false">SUM(D110:D110)</f>
        <v>272.1</v>
      </c>
      <c r="E111" s="4"/>
    </row>
    <row r="112" customFormat="false" ht="13.8" hidden="false" customHeight="false" outlineLevel="0" collapsed="false">
      <c r="A112" s="12" t="s">
        <v>127</v>
      </c>
      <c r="B112" s="12"/>
      <c r="C112" s="9" t="s">
        <v>430</v>
      </c>
      <c r="D112" s="10" t="n">
        <v>17</v>
      </c>
      <c r="E112" s="12" t="s">
        <v>708</v>
      </c>
    </row>
    <row r="113" customFormat="false" ht="13.8" hidden="false" customHeight="false" outlineLevel="0" collapsed="false">
      <c r="A113" s="12"/>
      <c r="B113" s="12"/>
      <c r="C113" s="9" t="s">
        <v>430</v>
      </c>
      <c r="D113" s="10" t="n">
        <v>66.6</v>
      </c>
      <c r="E113" s="12" t="s">
        <v>708</v>
      </c>
    </row>
    <row r="114" customFormat="false" ht="13.8" hidden="false" customHeight="false" outlineLevel="0" collapsed="false">
      <c r="A114" s="12"/>
      <c r="B114" s="12"/>
      <c r="C114" s="9" t="s">
        <v>236</v>
      </c>
      <c r="D114" s="10" t="n">
        <v>25</v>
      </c>
      <c r="E114" s="12" t="s">
        <v>708</v>
      </c>
    </row>
    <row r="115" customFormat="false" ht="13.8" hidden="false" customHeight="false" outlineLevel="0" collapsed="false">
      <c r="A115" s="12"/>
      <c r="B115" s="12"/>
      <c r="C115" s="9" t="s">
        <v>236</v>
      </c>
      <c r="D115" s="10" t="n">
        <v>166.6</v>
      </c>
      <c r="E115" s="12" t="s">
        <v>709</v>
      </c>
    </row>
    <row r="116" customFormat="false" ht="13.8" hidden="false" customHeight="false" outlineLevel="0" collapsed="false">
      <c r="A116" s="12"/>
      <c r="B116" s="12"/>
      <c r="C116" s="9" t="s">
        <v>152</v>
      </c>
      <c r="D116" s="10" t="n">
        <v>139</v>
      </c>
      <c r="E116" s="12" t="s">
        <v>710</v>
      </c>
    </row>
    <row r="117" customFormat="false" ht="15" hidden="false" customHeight="false" outlineLevel="0" collapsed="false">
      <c r="A117" s="4" t="s">
        <v>140</v>
      </c>
      <c r="B117" s="4"/>
      <c r="C117" s="13"/>
      <c r="D117" s="14" t="n">
        <f aca="false">SUM(D112:D116)</f>
        <v>414.2</v>
      </c>
      <c r="E117" s="4"/>
    </row>
    <row r="118" customFormat="false" ht="13.8" hidden="false" customHeight="false" outlineLevel="0" collapsed="false">
      <c r="A118" s="11" t="n">
        <v>59.17</v>
      </c>
      <c r="B118" s="12"/>
      <c r="C118" s="9" t="s">
        <v>188</v>
      </c>
      <c r="D118" s="10" t="n">
        <v>6014.61</v>
      </c>
      <c r="E118" s="12" t="s">
        <v>547</v>
      </c>
    </row>
    <row r="119" customFormat="false" ht="13.8" hidden="false" customHeight="false" outlineLevel="0" collapsed="false">
      <c r="A119" s="11"/>
      <c r="B119" s="12"/>
      <c r="C119" s="9" t="s">
        <v>188</v>
      </c>
      <c r="D119" s="10" t="n">
        <v>2994.44</v>
      </c>
      <c r="E119" s="12" t="s">
        <v>547</v>
      </c>
    </row>
    <row r="120" customFormat="false" ht="13.8" hidden="false" customHeight="false" outlineLevel="0" collapsed="false">
      <c r="A120" s="11"/>
      <c r="B120" s="12"/>
      <c r="C120" s="9" t="s">
        <v>188</v>
      </c>
      <c r="D120" s="10" t="n">
        <v>3645.9</v>
      </c>
      <c r="E120" s="12" t="s">
        <v>547</v>
      </c>
    </row>
    <row r="121" customFormat="false" ht="13.8" hidden="false" customHeight="false" outlineLevel="0" collapsed="false">
      <c r="A121" s="11"/>
      <c r="B121" s="12"/>
      <c r="C121" s="9" t="s">
        <v>188</v>
      </c>
      <c r="D121" s="10" t="n">
        <v>2874.44</v>
      </c>
      <c r="E121" s="12" t="s">
        <v>547</v>
      </c>
    </row>
    <row r="122" customFormat="false" ht="13.8" hidden="false" customHeight="false" outlineLevel="0" collapsed="false">
      <c r="A122" s="11"/>
      <c r="B122" s="12"/>
      <c r="C122" s="9" t="s">
        <v>188</v>
      </c>
      <c r="D122" s="10" t="n">
        <v>2717.71</v>
      </c>
      <c r="E122" s="12" t="s">
        <v>547</v>
      </c>
    </row>
    <row r="123" customFormat="false" ht="13.8" hidden="false" customHeight="false" outlineLevel="0" collapsed="false">
      <c r="A123" s="11"/>
      <c r="B123" s="12"/>
      <c r="C123" s="9" t="s">
        <v>188</v>
      </c>
      <c r="D123" s="10" t="n">
        <v>5546.46</v>
      </c>
      <c r="E123" s="12" t="s">
        <v>547</v>
      </c>
    </row>
    <row r="124" customFormat="false" ht="13.8" hidden="false" customHeight="false" outlineLevel="0" collapsed="false">
      <c r="A124" s="11"/>
      <c r="B124" s="12"/>
      <c r="C124" s="9" t="s">
        <v>188</v>
      </c>
      <c r="D124" s="10" t="n">
        <v>2847.91</v>
      </c>
      <c r="E124" s="12" t="s">
        <v>547</v>
      </c>
    </row>
    <row r="125" customFormat="false" ht="13.8" hidden="false" customHeight="false" outlineLevel="0" collapsed="false">
      <c r="A125" s="11"/>
      <c r="B125" s="12"/>
      <c r="C125" s="9" t="s">
        <v>188</v>
      </c>
      <c r="D125" s="10" t="n">
        <v>6375.99</v>
      </c>
      <c r="E125" s="12" t="s">
        <v>547</v>
      </c>
    </row>
    <row r="126" customFormat="false" ht="13.8" hidden="false" customHeight="false" outlineLevel="0" collapsed="false">
      <c r="A126" s="11"/>
      <c r="B126" s="12"/>
      <c r="C126" s="9" t="s">
        <v>188</v>
      </c>
      <c r="D126" s="10" t="n">
        <v>3729.06</v>
      </c>
      <c r="E126" s="12" t="s">
        <v>547</v>
      </c>
    </row>
    <row r="127" customFormat="false" ht="13.8" hidden="false" customHeight="false" outlineLevel="0" collapsed="false">
      <c r="A127" s="11"/>
      <c r="B127" s="12"/>
      <c r="C127" s="9" t="s">
        <v>188</v>
      </c>
      <c r="D127" s="10" t="n">
        <v>3087.5</v>
      </c>
      <c r="E127" s="12" t="s">
        <v>547</v>
      </c>
    </row>
    <row r="128" customFormat="false" ht="13.8" hidden="false" customHeight="false" outlineLevel="0" collapsed="false">
      <c r="A128" s="11"/>
      <c r="B128" s="12"/>
      <c r="C128" s="9" t="s">
        <v>188</v>
      </c>
      <c r="D128" s="10" t="n">
        <v>4327.65</v>
      </c>
      <c r="E128" s="12" t="s">
        <v>547</v>
      </c>
    </row>
    <row r="129" customFormat="false" ht="13.8" hidden="false" customHeight="false" outlineLevel="0" collapsed="false">
      <c r="A129" s="11"/>
      <c r="B129" s="12"/>
      <c r="C129" s="9" t="s">
        <v>188</v>
      </c>
      <c r="D129" s="10" t="n">
        <v>4247.36</v>
      </c>
      <c r="E129" s="12" t="s">
        <v>547</v>
      </c>
    </row>
    <row r="130" customFormat="false" ht="13.8" hidden="false" customHeight="false" outlineLevel="0" collapsed="false">
      <c r="A130" s="11"/>
      <c r="B130" s="12"/>
      <c r="C130" s="9" t="s">
        <v>188</v>
      </c>
      <c r="D130" s="10" t="n">
        <v>1688.05</v>
      </c>
      <c r="E130" s="12" t="s">
        <v>547</v>
      </c>
    </row>
    <row r="131" customFormat="false" ht="13.8" hidden="false" customHeight="false" outlineLevel="0" collapsed="false">
      <c r="A131" s="11"/>
      <c r="B131" s="12"/>
      <c r="C131" s="9" t="s">
        <v>188</v>
      </c>
      <c r="D131" s="10" t="n">
        <v>4346.36</v>
      </c>
      <c r="E131" s="12" t="s">
        <v>547</v>
      </c>
    </row>
    <row r="132" customFormat="false" ht="13.8" hidden="false" customHeight="false" outlineLevel="0" collapsed="false">
      <c r="A132" s="11"/>
      <c r="B132" s="12"/>
      <c r="C132" s="9" t="s">
        <v>188</v>
      </c>
      <c r="D132" s="10" t="n">
        <v>2419.21</v>
      </c>
      <c r="E132" s="12" t="s">
        <v>547</v>
      </c>
    </row>
    <row r="133" customFormat="false" ht="13.8" hidden="false" customHeight="false" outlineLevel="0" collapsed="false">
      <c r="A133" s="11"/>
      <c r="B133" s="12"/>
      <c r="C133" s="9" t="s">
        <v>188</v>
      </c>
      <c r="D133" s="10" t="n">
        <v>2468.02</v>
      </c>
      <c r="E133" s="12" t="s">
        <v>547</v>
      </c>
    </row>
    <row r="134" customFormat="false" ht="13.8" hidden="false" customHeight="false" outlineLevel="0" collapsed="false">
      <c r="A134" s="11"/>
      <c r="B134" s="12"/>
      <c r="C134" s="9" t="s">
        <v>188</v>
      </c>
      <c r="D134" s="10" t="n">
        <v>1270.35</v>
      </c>
      <c r="E134" s="12" t="s">
        <v>547</v>
      </c>
    </row>
    <row r="135" customFormat="false" ht="13.8" hidden="false" customHeight="false" outlineLevel="0" collapsed="false">
      <c r="A135" s="11"/>
      <c r="B135" s="12"/>
      <c r="C135" s="9" t="s">
        <v>188</v>
      </c>
      <c r="D135" s="10" t="n">
        <v>15000</v>
      </c>
      <c r="E135" s="12" t="s">
        <v>547</v>
      </c>
    </row>
    <row r="136" customFormat="false" ht="13.8" hidden="false" customHeight="false" outlineLevel="0" collapsed="false">
      <c r="A136" s="11"/>
      <c r="B136" s="12"/>
      <c r="C136" s="9" t="s">
        <v>188</v>
      </c>
      <c r="D136" s="10" t="n">
        <v>15000</v>
      </c>
      <c r="E136" s="12" t="s">
        <v>547</v>
      </c>
    </row>
    <row r="137" customFormat="false" ht="13.8" hidden="false" customHeight="false" outlineLevel="0" collapsed="false">
      <c r="A137" s="11"/>
      <c r="B137" s="12"/>
      <c r="C137" s="9" t="s">
        <v>188</v>
      </c>
      <c r="D137" s="10" t="n">
        <v>3000</v>
      </c>
      <c r="E137" s="12" t="s">
        <v>547</v>
      </c>
    </row>
    <row r="138" customFormat="false" ht="13.8" hidden="false" customHeight="false" outlineLevel="0" collapsed="false">
      <c r="A138" s="11"/>
      <c r="B138" s="12"/>
      <c r="C138" s="9" t="s">
        <v>188</v>
      </c>
      <c r="D138" s="10" t="n">
        <v>15000</v>
      </c>
      <c r="E138" s="12" t="s">
        <v>547</v>
      </c>
    </row>
    <row r="139" customFormat="false" ht="13.8" hidden="false" customHeight="false" outlineLevel="0" collapsed="false">
      <c r="A139" s="11"/>
      <c r="B139" s="12"/>
      <c r="C139" s="9" t="s">
        <v>188</v>
      </c>
      <c r="D139" s="10" t="n">
        <v>30000</v>
      </c>
      <c r="E139" s="12" t="s">
        <v>547</v>
      </c>
    </row>
    <row r="140" customFormat="false" ht="13.8" hidden="false" customHeight="false" outlineLevel="0" collapsed="false">
      <c r="A140" s="11"/>
      <c r="B140" s="12"/>
      <c r="C140" s="9" t="s">
        <v>188</v>
      </c>
      <c r="D140" s="10" t="n">
        <v>3000</v>
      </c>
      <c r="E140" s="12" t="s">
        <v>547</v>
      </c>
    </row>
    <row r="141" customFormat="false" ht="13.8" hidden="false" customHeight="false" outlineLevel="0" collapsed="false">
      <c r="A141" s="11"/>
      <c r="B141" s="12"/>
      <c r="C141" s="9" t="s">
        <v>188</v>
      </c>
      <c r="D141" s="10" t="n">
        <v>3000</v>
      </c>
      <c r="E141" s="12" t="s">
        <v>547</v>
      </c>
    </row>
    <row r="142" customFormat="false" ht="13.8" hidden="false" customHeight="false" outlineLevel="0" collapsed="false">
      <c r="A142" s="11"/>
      <c r="B142" s="12"/>
      <c r="C142" s="9" t="s">
        <v>188</v>
      </c>
      <c r="D142" s="10" t="n">
        <v>3000</v>
      </c>
      <c r="E142" s="12" t="s">
        <v>547</v>
      </c>
    </row>
    <row r="143" customFormat="false" ht="13.8" hidden="false" customHeight="false" outlineLevel="0" collapsed="false">
      <c r="A143" s="11"/>
      <c r="B143" s="12"/>
      <c r="C143" s="9" t="s">
        <v>188</v>
      </c>
      <c r="D143" s="10" t="n">
        <v>3000</v>
      </c>
      <c r="E143" s="12" t="s">
        <v>547</v>
      </c>
    </row>
    <row r="144" customFormat="false" ht="13.8" hidden="false" customHeight="false" outlineLevel="0" collapsed="false">
      <c r="A144" s="11"/>
      <c r="B144" s="12"/>
      <c r="C144" s="9" t="s">
        <v>41</v>
      </c>
      <c r="D144" s="10" t="n">
        <v>130069.67</v>
      </c>
      <c r="E144" s="12" t="s">
        <v>547</v>
      </c>
    </row>
    <row r="145" customFormat="false" ht="15" hidden="false" customHeight="false" outlineLevel="0" collapsed="false">
      <c r="A145" s="28" t="s">
        <v>145</v>
      </c>
      <c r="B145" s="4"/>
      <c r="C145" s="13"/>
      <c r="D145" s="14" t="n">
        <f aca="false">SUM(D118:D144)</f>
        <v>280670.69</v>
      </c>
      <c r="E145" s="12"/>
    </row>
    <row r="146" customFormat="false" ht="13.8" hidden="false" customHeight="false" outlineLevel="0" collapsed="false">
      <c r="A146" s="31" t="s">
        <v>146</v>
      </c>
      <c r="B146" s="12"/>
      <c r="C146" s="9" t="s">
        <v>15</v>
      </c>
      <c r="D146" s="10" t="n">
        <v>7350</v>
      </c>
      <c r="E146" s="12" t="s">
        <v>554</v>
      </c>
    </row>
    <row r="147" customFormat="false" ht="15" hidden="false" customHeight="false" outlineLevel="0" collapsed="false">
      <c r="A147" s="32" t="s">
        <v>148</v>
      </c>
      <c r="B147" s="12"/>
      <c r="C147" s="9"/>
      <c r="D147" s="14" t="n">
        <f aca="false">SUM(D146)</f>
        <v>7350</v>
      </c>
      <c r="E147" s="12"/>
    </row>
    <row r="148" customFormat="false" ht="13.8" hidden="false" customHeight="false" outlineLevel="0" collapsed="false">
      <c r="A148" s="31" t="n">
        <v>65.01</v>
      </c>
      <c r="B148" s="12"/>
      <c r="C148" s="9"/>
      <c r="D148" s="10" t="n">
        <v>11211073.68</v>
      </c>
      <c r="E148" s="12" t="s">
        <v>555</v>
      </c>
    </row>
    <row r="149" customFormat="false" ht="15" hidden="false" customHeight="false" outlineLevel="0" collapsed="false">
      <c r="A149" s="32" t="s">
        <v>150</v>
      </c>
      <c r="B149" s="12"/>
      <c r="C149" s="9"/>
      <c r="D149" s="14" t="n">
        <f aca="false">SUM(D148)</f>
        <v>11211073.68</v>
      </c>
      <c r="E149" s="12"/>
    </row>
    <row r="150" customFormat="false" ht="13.8" hidden="false" customHeight="false" outlineLevel="0" collapsed="false">
      <c r="A150" s="31" t="s">
        <v>151</v>
      </c>
      <c r="B150" s="12"/>
      <c r="C150" s="9" t="s">
        <v>152</v>
      </c>
      <c r="D150" s="10" t="n">
        <v>35249.92</v>
      </c>
      <c r="E150" s="12" t="s">
        <v>711</v>
      </c>
    </row>
    <row r="151" customFormat="false" ht="13.8" hidden="false" customHeight="false" outlineLevel="0" collapsed="false">
      <c r="A151" s="31"/>
      <c r="B151" s="12"/>
      <c r="C151" s="9"/>
      <c r="D151" s="10" t="n">
        <v>5348048.84</v>
      </c>
      <c r="E151" s="12" t="s">
        <v>555</v>
      </c>
    </row>
    <row r="152" customFormat="false" ht="13.8" hidden="false" customHeight="false" outlineLevel="0" collapsed="false">
      <c r="A152" s="32" t="s">
        <v>153</v>
      </c>
      <c r="B152" s="4"/>
      <c r="C152" s="13"/>
      <c r="D152" s="14" t="n">
        <f aca="false">SUM(D150:D151)</f>
        <v>5383298.76</v>
      </c>
      <c r="E152" s="27"/>
    </row>
    <row r="153" customFormat="false" ht="15" hidden="false" customHeight="false" outlineLevel="0" collapsed="false">
      <c r="A153" s="31" t="s">
        <v>345</v>
      </c>
      <c r="B153" s="4"/>
      <c r="C153" s="9"/>
      <c r="D153" s="10"/>
      <c r="E153" s="12"/>
    </row>
    <row r="154" customFormat="false" ht="15" hidden="false" customHeight="false" outlineLevel="0" collapsed="false">
      <c r="A154" s="32" t="s">
        <v>346</v>
      </c>
      <c r="B154" s="4"/>
      <c r="C154" s="13"/>
      <c r="D154" s="14" t="n">
        <f aca="false">SUM(D153:D153)</f>
        <v>0</v>
      </c>
      <c r="E154" s="4"/>
    </row>
    <row r="155" customFormat="false" ht="13.8" hidden="false" customHeight="false" outlineLevel="0" collapsed="false">
      <c r="D155" s="3" t="n">
        <f aca="false">D13+D15+D17+D20+D22+D25+D27+D34+D59+D78+D81+D83+D98+D100+D102+D106+D109+D111+D117+D145+D147+D149+D152+D154</f>
        <v>17136691.66</v>
      </c>
    </row>
    <row r="1048541" customFormat="false" ht="12.8" hidden="false" customHeight="false" outlineLevel="0" collapsed="false"/>
    <row r="1048542" customFormat="false" ht="12.8" hidden="false" customHeight="false" outlineLevel="0" collapsed="false"/>
    <row r="1048543" customFormat="false" ht="12.8" hidden="false" customHeight="false" outlineLevel="0" collapsed="false"/>
    <row r="1048544" customFormat="false" ht="12.8" hidden="false" customHeight="false" outlineLevel="0" collapsed="false"/>
    <row r="1048545" customFormat="false" ht="12.8" hidden="false" customHeight="false" outlineLevel="0" collapsed="false"/>
    <row r="1048546" customFormat="false" ht="12.8" hidden="false" customHeight="false" outlineLevel="0" collapsed="false"/>
    <row r="1048547" customFormat="false" ht="12.8" hidden="false" customHeight="false" outlineLevel="0" collapsed="false"/>
    <row r="1048548" customFormat="false" ht="12.8" hidden="false" customHeight="false" outlineLevel="0" collapsed="false"/>
    <row r="1048549" customFormat="false" ht="12.8" hidden="false" customHeight="false" outlineLevel="0" collapsed="false"/>
    <row r="1048550" customFormat="false" ht="12.8" hidden="false" customHeight="false" outlineLevel="0" collapsed="false"/>
    <row r="1048551" customFormat="false" ht="12.8" hidden="false" customHeight="false" outlineLevel="0" collapsed="false"/>
    <row r="1048552" customFormat="false" ht="12.8" hidden="false" customHeight="false" outlineLevel="0" collapsed="false"/>
    <row r="1048553" customFormat="false" ht="12.8" hidden="false" customHeight="false" outlineLevel="0" collapsed="false"/>
    <row r="1048554" customFormat="false" ht="12.8" hidden="false" customHeight="false" outlineLevel="0" collapsed="false"/>
    <row r="1048555" customFormat="false" ht="12.8" hidden="false" customHeight="false" outlineLevel="0" collapsed="false"/>
    <row r="1048556" customFormat="false" ht="12.8" hidden="false" customHeight="false" outlineLevel="0" collapsed="false"/>
    <row r="1048557" customFormat="false" ht="12.8" hidden="false" customHeight="false" outlineLevel="0" collapsed="false"/>
    <row r="1048558" customFormat="false" ht="12.8" hidden="false" customHeight="false" outlineLevel="0" collapsed="false"/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048576"/>
  <sheetViews>
    <sheetView showFormulas="false" showGridLines="true" showRowColHeaders="true" showZeros="true" rightToLeft="false" tabSelected="false" showOutlineSymbols="true" defaultGridColor="true" view="normal" topLeftCell="A13" colorId="64" zoomScale="100" zoomScaleNormal="100" zoomScalePageLayoutView="100" workbookViewId="0">
      <selection pane="topLeft" activeCell="P35" activeCellId="0" sqref="P35"/>
    </sheetView>
  </sheetViews>
  <sheetFormatPr defaultRowHeight="15" zeroHeight="false" outlineLevelRow="0" outlineLevelCol="0"/>
  <cols>
    <col collapsed="false" customWidth="true" hidden="false" outlineLevel="0" max="1" min="1" style="0" width="10.12"/>
    <col collapsed="false" customWidth="true" hidden="false" outlineLevel="0" max="2" min="2" style="0" width="9.13"/>
    <col collapsed="false" customWidth="true" hidden="false" outlineLevel="0" max="3" min="3" style="0" width="9.59"/>
    <col collapsed="false" customWidth="true" hidden="false" outlineLevel="0" max="4" min="4" style="0" width="13.29"/>
    <col collapsed="false" customWidth="true" hidden="false" outlineLevel="0" max="5" min="5" style="0" width="70.86"/>
    <col collapsed="false" customWidth="true" hidden="false" outlineLevel="0" max="1025" min="6" style="0" width="9.13"/>
  </cols>
  <sheetData>
    <row r="1" customFormat="false" ht="13.8" hidden="false" customHeight="false" outlineLevel="0" collapsed="false">
      <c r="A1" s="4"/>
      <c r="B1" s="5"/>
      <c r="C1" s="5"/>
      <c r="D1" s="6"/>
      <c r="E1" s="5"/>
    </row>
    <row r="2" customFormat="false" ht="13.8" hidden="false" customHeight="false" outlineLevel="0" collapsed="false">
      <c r="A2" s="4"/>
      <c r="B2" s="5"/>
      <c r="C2" s="5"/>
      <c r="D2" s="6" t="s">
        <v>712</v>
      </c>
      <c r="E2" s="5"/>
    </row>
    <row r="3" customFormat="false" ht="13.8" hidden="false" customHeight="false" outlineLevel="0" collapsed="false">
      <c r="A3" s="4"/>
      <c r="B3" s="5"/>
      <c r="C3" s="5"/>
      <c r="D3" s="6"/>
      <c r="E3" s="5"/>
    </row>
    <row r="4" customFormat="false" ht="15" hidden="false" customHeight="false" outlineLevel="0" collapsed="false">
      <c r="A4" s="4" t="s">
        <v>5</v>
      </c>
      <c r="B4" s="5" t="s">
        <v>6</v>
      </c>
      <c r="C4" s="5" t="s">
        <v>7</v>
      </c>
      <c r="D4" s="6" t="s">
        <v>8</v>
      </c>
      <c r="E4" s="5" t="s">
        <v>9</v>
      </c>
    </row>
    <row r="5" customFormat="false" ht="13.8" hidden="false" customHeight="false" outlineLevel="0" collapsed="false">
      <c r="A5" s="7" t="s">
        <v>10</v>
      </c>
      <c r="B5" s="8" t="s">
        <v>713</v>
      </c>
      <c r="C5" s="9" t="s">
        <v>15</v>
      </c>
      <c r="D5" s="10" t="n">
        <v>87061</v>
      </c>
      <c r="E5" s="11" t="s">
        <v>714</v>
      </c>
    </row>
    <row r="6" customFormat="false" ht="13.8" hidden="false" customHeight="false" outlineLevel="0" collapsed="false">
      <c r="A6" s="7"/>
      <c r="B6" s="8"/>
      <c r="C6" s="9" t="s">
        <v>15</v>
      </c>
      <c r="D6" s="10" t="n">
        <v>275941</v>
      </c>
      <c r="E6" s="11" t="s">
        <v>455</v>
      </c>
    </row>
    <row r="7" customFormat="false" ht="13.8" hidden="false" customHeight="false" outlineLevel="0" collapsed="false">
      <c r="A7" s="7"/>
      <c r="B7" s="8"/>
      <c r="C7" s="9" t="s">
        <v>15</v>
      </c>
      <c r="D7" s="10" t="n">
        <v>107069</v>
      </c>
      <c r="E7" s="11" t="s">
        <v>564</v>
      </c>
    </row>
    <row r="8" customFormat="false" ht="13.8" hidden="false" customHeight="false" outlineLevel="0" collapsed="false">
      <c r="A8" s="7"/>
      <c r="B8" s="8"/>
      <c r="C8" s="9" t="s">
        <v>15</v>
      </c>
      <c r="D8" s="10" t="n">
        <f aca="false">SUM(238817-45384)</f>
        <v>193433</v>
      </c>
      <c r="E8" s="11" t="s">
        <v>633</v>
      </c>
    </row>
    <row r="9" customFormat="false" ht="13.8" hidden="false" customHeight="false" outlineLevel="0" collapsed="false">
      <c r="A9" s="7"/>
      <c r="B9" s="8"/>
      <c r="C9" s="9" t="s">
        <v>15</v>
      </c>
      <c r="D9" s="10" t="n">
        <v>196633</v>
      </c>
      <c r="E9" s="11" t="s">
        <v>715</v>
      </c>
    </row>
    <row r="10" customFormat="false" ht="13.8" hidden="false" customHeight="false" outlineLevel="0" collapsed="false">
      <c r="A10" s="7"/>
      <c r="B10" s="8"/>
      <c r="C10" s="9" t="s">
        <v>15</v>
      </c>
      <c r="D10" s="10" t="n">
        <f aca="false">SUM(15840-1526)</f>
        <v>14314</v>
      </c>
      <c r="E10" s="11" t="s">
        <v>633</v>
      </c>
    </row>
    <row r="11" customFormat="false" ht="13.8" hidden="false" customHeight="false" outlineLevel="0" collapsed="false">
      <c r="A11" s="7"/>
      <c r="B11" s="8"/>
      <c r="C11" s="9" t="s">
        <v>15</v>
      </c>
      <c r="D11" s="10" t="n">
        <v>36511</v>
      </c>
      <c r="E11" s="11" t="s">
        <v>633</v>
      </c>
    </row>
    <row r="12" customFormat="false" ht="13.8" hidden="false" customHeight="false" outlineLevel="0" collapsed="false">
      <c r="A12" s="7"/>
      <c r="B12" s="8"/>
      <c r="C12" s="9" t="s">
        <v>15</v>
      </c>
      <c r="D12" s="10" t="n">
        <f aca="false">SUM(137660-26599-35264)</f>
        <v>75797</v>
      </c>
      <c r="E12" s="11" t="s">
        <v>633</v>
      </c>
    </row>
    <row r="13" customFormat="false" ht="13.8" hidden="false" customHeight="false" outlineLevel="0" collapsed="false">
      <c r="A13" s="7"/>
      <c r="B13" s="8"/>
      <c r="C13" s="9" t="s">
        <v>131</v>
      </c>
      <c r="D13" s="10" t="n">
        <v>225</v>
      </c>
      <c r="E13" s="11" t="s">
        <v>633</v>
      </c>
    </row>
    <row r="14" customFormat="false" ht="13.8" hidden="false" customHeight="false" outlineLevel="0" collapsed="false">
      <c r="A14" s="7"/>
      <c r="B14" s="8"/>
      <c r="C14" s="9" t="s">
        <v>131</v>
      </c>
      <c r="D14" s="10" t="n">
        <v>210</v>
      </c>
      <c r="E14" s="11" t="s">
        <v>633</v>
      </c>
    </row>
    <row r="15" customFormat="false" ht="13.8" hidden="false" customHeight="false" outlineLevel="0" collapsed="false">
      <c r="A15" s="7"/>
      <c r="B15" s="8"/>
      <c r="C15" s="9" t="s">
        <v>131</v>
      </c>
      <c r="D15" s="10" t="n">
        <v>240</v>
      </c>
      <c r="E15" s="11" t="s">
        <v>633</v>
      </c>
    </row>
    <row r="16" customFormat="false" ht="13.8" hidden="false" customHeight="false" outlineLevel="0" collapsed="false">
      <c r="A16" s="7"/>
      <c r="B16" s="8"/>
      <c r="C16" s="9" t="s">
        <v>79</v>
      </c>
      <c r="D16" s="10" t="n">
        <v>2757</v>
      </c>
      <c r="E16" s="11" t="s">
        <v>355</v>
      </c>
    </row>
    <row r="17" customFormat="false" ht="13.8" hidden="false" customHeight="false" outlineLevel="0" collapsed="false">
      <c r="A17" s="7"/>
      <c r="B17" s="8"/>
      <c r="C17" s="9" t="s">
        <v>79</v>
      </c>
      <c r="D17" s="10" t="n">
        <v>3500</v>
      </c>
      <c r="E17" s="11" t="s">
        <v>333</v>
      </c>
    </row>
    <row r="18" customFormat="false" ht="13.8" hidden="false" customHeight="false" outlineLevel="0" collapsed="false">
      <c r="A18" s="7"/>
      <c r="B18" s="8"/>
      <c r="C18" s="9" t="s">
        <v>79</v>
      </c>
      <c r="D18" s="10" t="n">
        <v>60</v>
      </c>
      <c r="E18" s="11" t="s">
        <v>716</v>
      </c>
    </row>
    <row r="19" customFormat="false" ht="13.8" hidden="false" customHeight="false" outlineLevel="0" collapsed="false">
      <c r="A19" s="7"/>
      <c r="B19" s="8"/>
      <c r="C19" s="9" t="s">
        <v>79</v>
      </c>
      <c r="D19" s="10" t="n">
        <v>1700</v>
      </c>
      <c r="E19" s="11" t="s">
        <v>333</v>
      </c>
    </row>
    <row r="20" customFormat="false" ht="13.8" hidden="false" customHeight="false" outlineLevel="0" collapsed="false">
      <c r="A20" s="7"/>
      <c r="B20" s="8"/>
      <c r="C20" s="9" t="s">
        <v>79</v>
      </c>
      <c r="D20" s="10" t="n">
        <v>155</v>
      </c>
      <c r="E20" s="11" t="s">
        <v>333</v>
      </c>
    </row>
    <row r="21" customFormat="false" ht="13.8" hidden="false" customHeight="false" outlineLevel="0" collapsed="false">
      <c r="A21" s="7"/>
      <c r="B21" s="8"/>
      <c r="C21" s="9" t="s">
        <v>42</v>
      </c>
      <c r="D21" s="10" t="n">
        <v>879</v>
      </c>
      <c r="E21" s="11" t="s">
        <v>717</v>
      </c>
    </row>
    <row r="22" customFormat="false" ht="15" hidden="false" customHeight="false" outlineLevel="0" collapsed="false">
      <c r="A22" s="4" t="s">
        <v>28</v>
      </c>
      <c r="B22" s="4"/>
      <c r="C22" s="13"/>
      <c r="D22" s="14" t="n">
        <f aca="false">SUM(D5:D21)</f>
        <v>996485</v>
      </c>
      <c r="E22" s="15"/>
    </row>
    <row r="23" customFormat="false" ht="13.8" hidden="false" customHeight="false" outlineLevel="0" collapsed="false">
      <c r="A23" s="12" t="s">
        <v>29</v>
      </c>
      <c r="B23" s="12"/>
      <c r="C23" s="9" t="s">
        <v>15</v>
      </c>
      <c r="D23" s="10" t="n">
        <v>45384</v>
      </c>
      <c r="E23" s="12" t="s">
        <v>461</v>
      </c>
    </row>
    <row r="24" customFormat="false" ht="15" hidden="false" customHeight="false" outlineLevel="0" collapsed="false">
      <c r="A24" s="4" t="s">
        <v>31</v>
      </c>
      <c r="B24" s="4"/>
      <c r="C24" s="13"/>
      <c r="D24" s="14" t="n">
        <f aca="false">D23</f>
        <v>45384</v>
      </c>
      <c r="E24" s="4"/>
    </row>
    <row r="25" customFormat="false" ht="13.8" hidden="false" customHeight="false" outlineLevel="0" collapsed="false">
      <c r="A25" s="12" t="s">
        <v>32</v>
      </c>
      <c r="B25" s="12"/>
      <c r="C25" s="9" t="s">
        <v>15</v>
      </c>
      <c r="D25" s="10" t="n">
        <v>1264</v>
      </c>
      <c r="E25" s="12" t="s">
        <v>462</v>
      </c>
    </row>
    <row r="26" customFormat="false" ht="13.8" hidden="false" customHeight="false" outlineLevel="0" collapsed="false">
      <c r="A26" s="12"/>
      <c r="B26" s="12"/>
      <c r="C26" s="9" t="s">
        <v>15</v>
      </c>
      <c r="D26" s="10" t="n">
        <v>4843</v>
      </c>
      <c r="E26" s="12" t="s">
        <v>718</v>
      </c>
    </row>
    <row r="27" customFormat="false" ht="13.8" hidden="false" customHeight="false" outlineLevel="0" collapsed="false">
      <c r="A27" s="12"/>
      <c r="B27" s="12"/>
      <c r="C27" s="9" t="s">
        <v>15</v>
      </c>
      <c r="D27" s="10" t="n">
        <v>1938</v>
      </c>
      <c r="E27" s="12" t="s">
        <v>719</v>
      </c>
    </row>
    <row r="28" customFormat="false" ht="13.8" hidden="false" customHeight="false" outlineLevel="0" collapsed="false">
      <c r="A28" s="12"/>
      <c r="B28" s="12"/>
      <c r="C28" s="9" t="s">
        <v>15</v>
      </c>
      <c r="D28" s="10" t="n">
        <v>8406</v>
      </c>
      <c r="E28" s="12" t="s">
        <v>720</v>
      </c>
    </row>
    <row r="29" customFormat="false" ht="13.8" hidden="false" customHeight="false" outlineLevel="0" collapsed="false">
      <c r="A29" s="12"/>
      <c r="B29" s="12"/>
      <c r="C29" s="9" t="s">
        <v>221</v>
      </c>
      <c r="D29" s="10" t="n">
        <v>490</v>
      </c>
      <c r="E29" s="12" t="s">
        <v>333</v>
      </c>
    </row>
    <row r="30" customFormat="false" ht="13.8" hidden="false" customHeight="false" outlineLevel="0" collapsed="false">
      <c r="A30" s="12"/>
      <c r="B30" s="12"/>
      <c r="C30" s="9" t="s">
        <v>221</v>
      </c>
      <c r="D30" s="10" t="n">
        <v>-490</v>
      </c>
      <c r="E30" s="12" t="s">
        <v>333</v>
      </c>
    </row>
    <row r="31" customFormat="false" ht="15" hidden="false" customHeight="false" outlineLevel="0" collapsed="false">
      <c r="A31" s="4" t="s">
        <v>38</v>
      </c>
      <c r="B31" s="4"/>
      <c r="C31" s="13"/>
      <c r="D31" s="14" t="n">
        <f aca="false">SUM(D25:D30)</f>
        <v>16451</v>
      </c>
      <c r="E31" s="17"/>
    </row>
    <row r="32" customFormat="false" ht="13.8" hidden="false" customHeight="false" outlineLevel="0" collapsed="false">
      <c r="A32" s="12" t="s">
        <v>39</v>
      </c>
      <c r="B32" s="12"/>
      <c r="C32" s="17" t="n">
        <v>6</v>
      </c>
      <c r="D32" s="17" t="n">
        <v>288</v>
      </c>
      <c r="E32" s="12" t="s">
        <v>569</v>
      </c>
    </row>
    <row r="33" customFormat="false" ht="13.8" hidden="false" customHeight="false" outlineLevel="0" collapsed="false">
      <c r="A33" s="12"/>
      <c r="B33" s="12"/>
      <c r="C33" s="17" t="n">
        <v>5</v>
      </c>
      <c r="D33" s="17" t="n">
        <v>576</v>
      </c>
      <c r="E33" s="12" t="s">
        <v>569</v>
      </c>
    </row>
    <row r="34" customFormat="false" ht="13.8" hidden="false" customHeight="false" outlineLevel="0" collapsed="false">
      <c r="A34" s="12"/>
      <c r="B34" s="12"/>
      <c r="C34" s="17" t="n">
        <v>6</v>
      </c>
      <c r="D34" s="17" t="n">
        <v>288</v>
      </c>
      <c r="E34" s="12" t="s">
        <v>569</v>
      </c>
    </row>
    <row r="35" customFormat="false" ht="13.8" hidden="false" customHeight="false" outlineLevel="0" collapsed="false">
      <c r="A35" s="12"/>
      <c r="B35" s="12"/>
      <c r="C35" s="9" t="s">
        <v>42</v>
      </c>
      <c r="D35" s="10" t="n">
        <v>576</v>
      </c>
      <c r="E35" s="12" t="s">
        <v>569</v>
      </c>
    </row>
    <row r="36" customFormat="false" ht="13.8" hidden="false" customHeight="false" outlineLevel="0" collapsed="false">
      <c r="A36" s="12"/>
      <c r="B36" s="12"/>
      <c r="C36" s="9" t="s">
        <v>42</v>
      </c>
      <c r="D36" s="10" t="n">
        <v>311</v>
      </c>
      <c r="E36" s="12" t="s">
        <v>569</v>
      </c>
    </row>
    <row r="37" customFormat="false" ht="15" hidden="false" customHeight="false" outlineLevel="0" collapsed="false">
      <c r="A37" s="4" t="s">
        <v>43</v>
      </c>
      <c r="B37" s="4"/>
      <c r="C37" s="13"/>
      <c r="D37" s="14" t="n">
        <f aca="false">SUM(D32:D36)</f>
        <v>2039</v>
      </c>
      <c r="E37" s="17"/>
    </row>
    <row r="38" customFormat="false" ht="13.8" hidden="false" customHeight="false" outlineLevel="0" collapsed="false">
      <c r="A38" s="12" t="s">
        <v>44</v>
      </c>
      <c r="B38" s="12"/>
      <c r="C38" s="9" t="s">
        <v>15</v>
      </c>
      <c r="D38" s="10" t="n">
        <v>35264</v>
      </c>
      <c r="E38" s="12" t="s">
        <v>171</v>
      </c>
    </row>
    <row r="39" customFormat="false" ht="15" hidden="false" customHeight="false" outlineLevel="0" collapsed="false">
      <c r="A39" s="4" t="s">
        <v>45</v>
      </c>
      <c r="B39" s="4"/>
      <c r="C39" s="13"/>
      <c r="D39" s="14" t="n">
        <f aca="false">D38</f>
        <v>35264</v>
      </c>
      <c r="E39" s="4"/>
    </row>
    <row r="40" customFormat="false" ht="15" hidden="false" customHeight="false" outlineLevel="0" collapsed="false">
      <c r="A40" s="4"/>
      <c r="B40" s="4"/>
      <c r="C40" s="13"/>
      <c r="D40" s="14"/>
      <c r="E40" s="4"/>
    </row>
    <row r="41" customFormat="false" ht="13.8" hidden="false" customHeight="false" outlineLevel="0" collapsed="false">
      <c r="A41" s="44" t="s">
        <v>721</v>
      </c>
      <c r="B41" s="4"/>
      <c r="C41" s="55"/>
      <c r="D41" s="57"/>
      <c r="E41" s="27"/>
    </row>
    <row r="42" customFormat="false" ht="13.8" hidden="false" customHeight="false" outlineLevel="0" collapsed="false">
      <c r="A42" s="44"/>
      <c r="B42" s="4"/>
      <c r="C42" s="55"/>
      <c r="D42" s="57"/>
      <c r="E42" s="27"/>
    </row>
    <row r="43" customFormat="false" ht="13.8" hidden="false" customHeight="false" outlineLevel="0" collapsed="false">
      <c r="A43" s="44"/>
      <c r="B43" s="4"/>
      <c r="C43" s="55"/>
      <c r="D43" s="57"/>
      <c r="E43" s="27"/>
    </row>
    <row r="44" customFormat="false" ht="15" hidden="false" customHeight="false" outlineLevel="0" collapsed="false">
      <c r="A44" s="4" t="s">
        <v>646</v>
      </c>
      <c r="B44" s="4"/>
      <c r="C44" s="13"/>
      <c r="D44" s="79" t="n">
        <f aca="false">SUM(D41:D43)</f>
        <v>0</v>
      </c>
      <c r="E44" s="4"/>
    </row>
    <row r="45" customFormat="false" ht="15" hidden="false" customHeight="false" outlineLevel="0" collapsed="false">
      <c r="A45" s="44"/>
      <c r="B45" s="4"/>
      <c r="C45" s="13"/>
      <c r="D45" s="14"/>
      <c r="E45" s="4"/>
    </row>
    <row r="46" customFormat="false" ht="13.8" hidden="false" customHeight="false" outlineLevel="0" collapsed="false">
      <c r="A46" s="12" t="s">
        <v>46</v>
      </c>
      <c r="B46" s="12"/>
      <c r="C46" s="9" t="s">
        <v>15</v>
      </c>
      <c r="D46" s="18" t="n">
        <v>24671</v>
      </c>
      <c r="E46" s="11" t="s">
        <v>570</v>
      </c>
    </row>
    <row r="47" customFormat="false" ht="13.8" hidden="false" customHeight="false" outlineLevel="0" collapsed="false">
      <c r="A47" s="7"/>
      <c r="B47" s="8"/>
      <c r="C47" s="9" t="s">
        <v>15</v>
      </c>
      <c r="D47" s="10" t="n">
        <v>26599</v>
      </c>
      <c r="E47" s="11" t="s">
        <v>173</v>
      </c>
    </row>
    <row r="48" customFormat="false" ht="15" hidden="false" customHeight="false" outlineLevel="0" collapsed="false">
      <c r="A48" s="4" t="s">
        <v>49</v>
      </c>
      <c r="B48" s="4"/>
      <c r="C48" s="13"/>
      <c r="D48" s="14" t="n">
        <f aca="false">D46+D47</f>
        <v>51270</v>
      </c>
      <c r="E48" s="17"/>
    </row>
    <row r="49" customFormat="false" ht="13.8" hidden="false" customHeight="false" outlineLevel="0" collapsed="false">
      <c r="A49" s="17" t="s">
        <v>50</v>
      </c>
      <c r="B49" s="17"/>
      <c r="C49" s="17" t="n">
        <v>12</v>
      </c>
      <c r="D49" s="20" t="n">
        <v>1526</v>
      </c>
      <c r="E49" s="17" t="s">
        <v>27</v>
      </c>
    </row>
    <row r="50" customFormat="false" ht="15" hidden="false" customHeight="false" outlineLevel="0" collapsed="false">
      <c r="A50" s="17" t="s">
        <v>52</v>
      </c>
      <c r="B50" s="17"/>
      <c r="C50" s="17"/>
      <c r="D50" s="21" t="n">
        <f aca="false">D49</f>
        <v>1526</v>
      </c>
      <c r="E50" s="17"/>
    </row>
    <row r="51" customFormat="false" ht="15" hidden="false" customHeight="false" outlineLevel="0" collapsed="false">
      <c r="D51" s="1" t="n">
        <f aca="false">D22+D24+D31+D37+D39+D48+D50+D44</f>
        <v>1148419</v>
      </c>
    </row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04857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K22" activeCellId="0" sqref="K22"/>
    </sheetView>
  </sheetViews>
  <sheetFormatPr defaultRowHeight="15" zeroHeight="false" outlineLevelRow="0" outlineLevelCol="0"/>
  <cols>
    <col collapsed="false" customWidth="true" hidden="false" outlineLevel="0" max="1" min="1" style="0" width="23.88"/>
    <col collapsed="false" customWidth="true" hidden="false" outlineLevel="0" max="2" min="2" style="0" width="12.78"/>
    <col collapsed="false" customWidth="true" hidden="false" outlineLevel="0" max="3" min="3" style="0" width="21.67"/>
    <col collapsed="false" customWidth="true" hidden="false" outlineLevel="0" max="4" min="4" style="0" width="20.01"/>
    <col collapsed="false" customWidth="true" hidden="false" outlineLevel="0" max="5" min="5" style="0" width="62.14"/>
    <col collapsed="false" customWidth="true" hidden="false" outlineLevel="0" max="1025" min="6" style="0" width="8.67"/>
  </cols>
  <sheetData>
    <row r="1" customFormat="false" ht="15" hidden="false" customHeight="false" outlineLevel="0" collapsed="false">
      <c r="A1" s="2" t="s">
        <v>367</v>
      </c>
      <c r="B1" s="2"/>
      <c r="C1" s="2"/>
      <c r="D1" s="2"/>
    </row>
    <row r="2" customFormat="false" ht="15" hidden="false" customHeight="false" outlineLevel="0" collapsed="false">
      <c r="A2" s="2" t="s">
        <v>1</v>
      </c>
      <c r="B2" s="2"/>
      <c r="C2" s="2"/>
      <c r="D2" s="2"/>
    </row>
    <row r="3" customFormat="false" ht="15" hidden="false" customHeight="false" outlineLevel="0" collapsed="false">
      <c r="A3" s="2"/>
      <c r="B3" s="2"/>
      <c r="C3" s="2"/>
      <c r="D3" s="2"/>
    </row>
    <row r="4" customFormat="false" ht="15" hidden="false" customHeight="false" outlineLevel="0" collapsed="false">
      <c r="A4" s="2" t="s">
        <v>2</v>
      </c>
      <c r="B4" s="2"/>
      <c r="C4" s="2"/>
      <c r="D4" s="2"/>
    </row>
    <row r="5" customFormat="false" ht="15" hidden="false" customHeight="false" outlineLevel="0" collapsed="false">
      <c r="A5" s="2" t="s">
        <v>54</v>
      </c>
      <c r="B5" s="2"/>
      <c r="C5" s="2"/>
      <c r="D5" s="2"/>
    </row>
    <row r="6" customFormat="false" ht="15" hidden="false" customHeight="false" outlineLevel="0" collapsed="false">
      <c r="A6" s="2"/>
      <c r="B6" s="2"/>
      <c r="C6" s="2"/>
      <c r="D6" s="2"/>
    </row>
    <row r="7" customFormat="false" ht="15" hidden="false" customHeight="false" outlineLevel="0" collapsed="false">
      <c r="A7" s="2"/>
      <c r="B7" s="2"/>
      <c r="C7" s="2"/>
      <c r="D7" s="2"/>
    </row>
    <row r="8" customFormat="false" ht="13.8" hidden="false" customHeight="false" outlineLevel="0" collapsed="false">
      <c r="A8" s="2" t="s">
        <v>722</v>
      </c>
      <c r="B8" s="2"/>
      <c r="C8" s="2" t="s">
        <v>723</v>
      </c>
      <c r="D8" s="60"/>
      <c r="E8" s="76"/>
    </row>
    <row r="10" customFormat="false" ht="15" hidden="false" customHeight="false" outlineLevel="0" collapsed="false">
      <c r="A10" s="4" t="s">
        <v>5</v>
      </c>
      <c r="B10" s="5" t="s">
        <v>6</v>
      </c>
      <c r="C10" s="5" t="s">
        <v>7</v>
      </c>
      <c r="D10" s="5" t="s">
        <v>8</v>
      </c>
      <c r="E10" s="4" t="s">
        <v>9</v>
      </c>
    </row>
    <row r="11" customFormat="false" ht="13.8" hidden="false" customHeight="false" outlineLevel="0" collapsed="false">
      <c r="A11" s="7" t="s">
        <v>55</v>
      </c>
      <c r="B11" s="5"/>
      <c r="C11" s="22" t="n">
        <v>31</v>
      </c>
      <c r="D11" s="10" t="n">
        <v>113.86</v>
      </c>
      <c r="E11" s="17" t="s">
        <v>724</v>
      </c>
    </row>
    <row r="12" customFormat="false" ht="15" hidden="false" customHeight="false" outlineLevel="0" collapsed="false">
      <c r="A12" s="23" t="s">
        <v>56</v>
      </c>
      <c r="B12" s="5"/>
      <c r="C12" s="5"/>
      <c r="D12" s="14" t="n">
        <f aca="false">SUM(D11)</f>
        <v>113.86</v>
      </c>
      <c r="E12" s="4"/>
    </row>
    <row r="13" customFormat="false" ht="13.8" hidden="false" customHeight="false" outlineLevel="0" collapsed="false">
      <c r="A13" s="7" t="s">
        <v>57</v>
      </c>
      <c r="B13" s="8"/>
      <c r="C13" s="9" t="s">
        <v>186</v>
      </c>
      <c r="D13" s="10" t="n">
        <v>33847.23</v>
      </c>
      <c r="E13" s="12" t="s">
        <v>725</v>
      </c>
    </row>
    <row r="14" customFormat="false" ht="13.8" hidden="false" customHeight="false" outlineLevel="0" collapsed="false">
      <c r="A14" s="7"/>
      <c r="B14" s="8"/>
      <c r="C14" s="9" t="s">
        <v>36</v>
      </c>
      <c r="D14" s="10" t="n">
        <v>43249.3</v>
      </c>
      <c r="E14" s="12" t="s">
        <v>726</v>
      </c>
    </row>
    <row r="15" customFormat="false" ht="13.8" hidden="false" customHeight="false" outlineLevel="0" collapsed="false">
      <c r="A15" s="23" t="s">
        <v>59</v>
      </c>
      <c r="B15" s="5"/>
      <c r="C15" s="24"/>
      <c r="D15" s="14" t="n">
        <f aca="false">SUM(D13:D14)</f>
        <v>77096.53</v>
      </c>
      <c r="E15" s="4"/>
    </row>
    <row r="16" customFormat="false" ht="13.8" hidden="false" customHeight="false" outlineLevel="0" collapsed="false">
      <c r="A16" s="7" t="s">
        <v>60</v>
      </c>
      <c r="B16" s="8"/>
      <c r="C16" s="9" t="s">
        <v>131</v>
      </c>
      <c r="D16" s="10" t="n">
        <v>1447.36</v>
      </c>
      <c r="E16" s="12" t="s">
        <v>727</v>
      </c>
    </row>
    <row r="17" customFormat="false" ht="13.8" hidden="false" customHeight="false" outlineLevel="0" collapsed="false">
      <c r="A17" s="7"/>
      <c r="B17" s="8"/>
      <c r="C17" s="9" t="s">
        <v>228</v>
      </c>
      <c r="D17" s="10" t="n">
        <v>854.91</v>
      </c>
      <c r="E17" s="12" t="s">
        <v>728</v>
      </c>
    </row>
    <row r="18" customFormat="false" ht="15" hidden="false" customHeight="false" outlineLevel="0" collapsed="false">
      <c r="A18" s="23" t="s">
        <v>64</v>
      </c>
      <c r="B18" s="5"/>
      <c r="C18" s="24"/>
      <c r="D18" s="14" t="n">
        <f aca="false">SUM(D16:D17)</f>
        <v>2302.27</v>
      </c>
      <c r="E18" s="4"/>
    </row>
    <row r="19" customFormat="false" ht="13.8" hidden="false" customHeight="false" outlineLevel="0" collapsed="false">
      <c r="A19" s="7" t="s">
        <v>65</v>
      </c>
      <c r="B19" s="12"/>
      <c r="C19" s="9" t="s">
        <v>158</v>
      </c>
      <c r="D19" s="10" t="n">
        <v>8369</v>
      </c>
      <c r="E19" s="12" t="s">
        <v>475</v>
      </c>
    </row>
    <row r="20" customFormat="false" ht="13.8" hidden="false" customHeight="false" outlineLevel="0" collapsed="false">
      <c r="A20" s="7"/>
      <c r="B20" s="12"/>
      <c r="C20" s="9" t="s">
        <v>192</v>
      </c>
      <c r="D20" s="10" t="n">
        <v>199.99</v>
      </c>
      <c r="E20" s="12" t="s">
        <v>729</v>
      </c>
    </row>
    <row r="21" customFormat="false" ht="15" hidden="false" customHeight="false" outlineLevel="0" collapsed="false">
      <c r="A21" s="23" t="s">
        <v>68</v>
      </c>
      <c r="B21" s="4"/>
      <c r="C21" s="25"/>
      <c r="D21" s="14" t="n">
        <f aca="false">SUM(D19:D20)</f>
        <v>8568.99</v>
      </c>
      <c r="E21" s="4"/>
    </row>
    <row r="22" customFormat="false" ht="13.8" hidden="false" customHeight="false" outlineLevel="0" collapsed="false">
      <c r="A22" s="7" t="s">
        <v>69</v>
      </c>
      <c r="B22" s="12"/>
      <c r="C22" s="9" t="s">
        <v>36</v>
      </c>
      <c r="D22" s="10" t="n">
        <v>230.94</v>
      </c>
      <c r="E22" s="12" t="s">
        <v>730</v>
      </c>
    </row>
    <row r="23" customFormat="false" ht="15" hidden="false" customHeight="false" outlineLevel="0" collapsed="false">
      <c r="A23" s="23" t="s">
        <v>73</v>
      </c>
      <c r="B23" s="4"/>
      <c r="C23" s="25"/>
      <c r="D23" s="14" t="n">
        <f aca="false">SUM(D22)</f>
        <v>230.94</v>
      </c>
      <c r="E23" s="4"/>
    </row>
    <row r="24" customFormat="false" ht="13.8" hidden="false" customHeight="false" outlineLevel="0" collapsed="false">
      <c r="A24" s="7" t="s">
        <v>74</v>
      </c>
      <c r="B24" s="12"/>
      <c r="C24" s="9" t="s">
        <v>158</v>
      </c>
      <c r="D24" s="26" t="n">
        <v>2045.57</v>
      </c>
      <c r="E24" s="12" t="s">
        <v>190</v>
      </c>
    </row>
    <row r="25" customFormat="false" ht="13.8" hidden="false" customHeight="false" outlineLevel="0" collapsed="false">
      <c r="A25" s="7"/>
      <c r="B25" s="12"/>
      <c r="C25" s="9" t="s">
        <v>158</v>
      </c>
      <c r="D25" s="80" t="n">
        <v>49.34</v>
      </c>
      <c r="E25" s="12" t="s">
        <v>731</v>
      </c>
    </row>
    <row r="26" customFormat="false" ht="13.8" hidden="false" customHeight="false" outlineLevel="0" collapsed="false">
      <c r="A26" s="7"/>
      <c r="B26" s="12"/>
      <c r="C26" s="9" t="s">
        <v>158</v>
      </c>
      <c r="D26" s="80" t="n">
        <v>24.67</v>
      </c>
      <c r="E26" s="17" t="s">
        <v>731</v>
      </c>
    </row>
    <row r="27" customFormat="false" ht="13.8" hidden="false" customHeight="false" outlineLevel="0" collapsed="false">
      <c r="A27" s="7"/>
      <c r="B27" s="12"/>
      <c r="C27" s="9" t="s">
        <v>158</v>
      </c>
      <c r="D27" s="80" t="n">
        <v>-3.82</v>
      </c>
      <c r="E27" s="17" t="s">
        <v>732</v>
      </c>
    </row>
    <row r="28" customFormat="false" ht="13.8" hidden="false" customHeight="false" outlineLevel="0" collapsed="false">
      <c r="A28" s="7"/>
      <c r="B28" s="12"/>
      <c r="C28" s="9" t="s">
        <v>228</v>
      </c>
      <c r="D28" s="80" t="n">
        <v>1001.75</v>
      </c>
      <c r="E28" s="17" t="s">
        <v>733</v>
      </c>
    </row>
    <row r="29" customFormat="false" ht="13.8" hidden="false" customHeight="false" outlineLevel="0" collapsed="false">
      <c r="A29" s="7"/>
      <c r="B29" s="12"/>
      <c r="C29" s="9" t="s">
        <v>228</v>
      </c>
      <c r="D29" s="80" t="n">
        <v>3454.39</v>
      </c>
      <c r="E29" s="17" t="s">
        <v>734</v>
      </c>
    </row>
    <row r="30" customFormat="false" ht="13.8" hidden="false" customHeight="false" outlineLevel="0" collapsed="false">
      <c r="A30" s="7"/>
      <c r="B30" s="12"/>
      <c r="C30" s="9" t="s">
        <v>36</v>
      </c>
      <c r="D30" s="80" t="n">
        <v>24.67</v>
      </c>
      <c r="E30" s="17" t="s">
        <v>731</v>
      </c>
    </row>
    <row r="31" customFormat="false" ht="15" hidden="false" customHeight="false" outlineLevel="0" collapsed="false">
      <c r="A31" s="4" t="s">
        <v>82</v>
      </c>
      <c r="B31" s="4"/>
      <c r="C31" s="13"/>
      <c r="D31" s="14" t="n">
        <f aca="false">SUM(D24:D30)</f>
        <v>6596.57</v>
      </c>
      <c r="E31" s="12"/>
    </row>
    <row r="32" customFormat="false" ht="15" hidden="false" customHeight="false" outlineLevel="0" collapsed="false">
      <c r="A32" s="12" t="s">
        <v>83</v>
      </c>
      <c r="B32" s="12"/>
      <c r="C32" s="9" t="s">
        <v>158</v>
      </c>
      <c r="D32" s="10" t="n">
        <v>4083.59</v>
      </c>
      <c r="E32" s="17" t="s">
        <v>735</v>
      </c>
    </row>
    <row r="33" customFormat="false" ht="13.8" hidden="false" customHeight="false" outlineLevel="0" collapsed="false">
      <c r="A33" s="12"/>
      <c r="B33" s="12"/>
      <c r="C33" s="9" t="s">
        <v>158</v>
      </c>
      <c r="D33" s="10" t="n">
        <v>250</v>
      </c>
      <c r="E33" s="17" t="s">
        <v>736</v>
      </c>
    </row>
    <row r="34" customFormat="false" ht="13.8" hidden="false" customHeight="false" outlineLevel="0" collapsed="false">
      <c r="A34" s="12"/>
      <c r="B34" s="12"/>
      <c r="C34" s="9" t="s">
        <v>131</v>
      </c>
      <c r="D34" s="10" t="n">
        <v>264.52</v>
      </c>
      <c r="E34" s="12" t="s">
        <v>195</v>
      </c>
    </row>
    <row r="35" customFormat="false" ht="13.8" hidden="false" customHeight="false" outlineLevel="0" collapsed="false">
      <c r="A35" s="12"/>
      <c r="B35" s="12"/>
      <c r="C35" s="9" t="s">
        <v>131</v>
      </c>
      <c r="D35" s="80" t="n">
        <v>1799.28</v>
      </c>
      <c r="E35" s="17" t="s">
        <v>737</v>
      </c>
    </row>
    <row r="36" customFormat="false" ht="13.8" hidden="false" customHeight="false" outlineLevel="0" collapsed="false">
      <c r="A36" s="12"/>
      <c r="B36" s="12"/>
      <c r="C36" s="9" t="s">
        <v>131</v>
      </c>
      <c r="D36" s="10" t="n">
        <v>2348.87</v>
      </c>
      <c r="E36" s="12" t="s">
        <v>738</v>
      </c>
    </row>
    <row r="37" customFormat="false" ht="13.8" hidden="false" customHeight="false" outlineLevel="0" collapsed="false">
      <c r="A37" s="12"/>
      <c r="B37" s="12"/>
      <c r="C37" s="9" t="s">
        <v>131</v>
      </c>
      <c r="D37" s="10" t="n">
        <v>176.17</v>
      </c>
      <c r="E37" s="12" t="s">
        <v>739</v>
      </c>
    </row>
    <row r="38" customFormat="false" ht="13.8" hidden="false" customHeight="false" outlineLevel="0" collapsed="false">
      <c r="A38" s="12"/>
      <c r="B38" s="12"/>
      <c r="C38" s="9" t="s">
        <v>71</v>
      </c>
      <c r="D38" s="10" t="n">
        <v>60</v>
      </c>
      <c r="E38" s="17" t="s">
        <v>740</v>
      </c>
    </row>
    <row r="39" customFormat="false" ht="13.8" hidden="false" customHeight="false" outlineLevel="0" collapsed="false">
      <c r="A39" s="12"/>
      <c r="B39" s="12"/>
      <c r="C39" s="9" t="s">
        <v>228</v>
      </c>
      <c r="D39" s="10" t="n">
        <v>188.85</v>
      </c>
      <c r="E39" s="17" t="s">
        <v>741</v>
      </c>
    </row>
    <row r="40" customFormat="false" ht="13.8" hidden="false" customHeight="false" outlineLevel="0" collapsed="false">
      <c r="A40" s="12"/>
      <c r="B40" s="12"/>
      <c r="C40" s="9" t="s">
        <v>228</v>
      </c>
      <c r="D40" s="10" t="n">
        <v>2058.5</v>
      </c>
      <c r="E40" s="17" t="s">
        <v>741</v>
      </c>
    </row>
    <row r="41" customFormat="false" ht="15" hidden="false" customHeight="false" outlineLevel="0" collapsed="false">
      <c r="A41" s="4" t="s">
        <v>90</v>
      </c>
      <c r="B41" s="4"/>
      <c r="C41" s="13"/>
      <c r="D41" s="14" t="n">
        <f aca="false">SUM(D32:D40)</f>
        <v>11229.78</v>
      </c>
      <c r="E41" s="4"/>
    </row>
    <row r="42" customFormat="false" ht="13.8" hidden="false" customHeight="false" outlineLevel="0" collapsed="false">
      <c r="A42" s="12" t="s">
        <v>91</v>
      </c>
      <c r="B42" s="4"/>
      <c r="C42" s="9" t="s">
        <v>158</v>
      </c>
      <c r="D42" s="10" t="n">
        <v>2.91</v>
      </c>
      <c r="E42" s="12" t="s">
        <v>742</v>
      </c>
    </row>
    <row r="43" customFormat="false" ht="13.8" hidden="false" customHeight="false" outlineLevel="0" collapsed="false">
      <c r="A43" s="12"/>
      <c r="B43" s="4"/>
      <c r="C43" s="9" t="s">
        <v>158</v>
      </c>
      <c r="D43" s="10" t="n">
        <v>35.1</v>
      </c>
      <c r="E43" s="12" t="s">
        <v>743</v>
      </c>
    </row>
    <row r="44" customFormat="false" ht="13.8" hidden="false" customHeight="false" outlineLevel="0" collapsed="false">
      <c r="A44" s="12"/>
      <c r="B44" s="4"/>
      <c r="C44" s="9" t="s">
        <v>158</v>
      </c>
      <c r="D44" s="10" t="n">
        <v>34.45</v>
      </c>
      <c r="E44" s="12" t="s">
        <v>744</v>
      </c>
    </row>
    <row r="45" customFormat="false" ht="13.8" hidden="false" customHeight="false" outlineLevel="0" collapsed="false">
      <c r="A45" s="12"/>
      <c r="B45" s="4"/>
      <c r="C45" s="9" t="s">
        <v>158</v>
      </c>
      <c r="D45" s="10" t="n">
        <v>130.62</v>
      </c>
      <c r="E45" s="12" t="s">
        <v>745</v>
      </c>
    </row>
    <row r="46" customFormat="false" ht="13.8" hidden="false" customHeight="false" outlineLevel="0" collapsed="false">
      <c r="A46" s="12"/>
      <c r="B46" s="4"/>
      <c r="C46" s="9" t="s">
        <v>158</v>
      </c>
      <c r="D46" s="10" t="n">
        <v>23.34</v>
      </c>
      <c r="E46" s="12" t="s">
        <v>746</v>
      </c>
    </row>
    <row r="47" customFormat="false" ht="13.8" hidden="false" customHeight="false" outlineLevel="0" collapsed="false">
      <c r="A47" s="12"/>
      <c r="B47" s="4"/>
      <c r="C47" s="9" t="s">
        <v>158</v>
      </c>
      <c r="D47" s="10" t="n">
        <v>10.03</v>
      </c>
      <c r="E47" s="12" t="s">
        <v>747</v>
      </c>
    </row>
    <row r="48" customFormat="false" ht="13.8" hidden="false" customHeight="false" outlineLevel="0" collapsed="false">
      <c r="A48" s="12"/>
      <c r="B48" s="4"/>
      <c r="C48" s="9" t="s">
        <v>158</v>
      </c>
      <c r="D48" s="10" t="n">
        <v>410.22</v>
      </c>
      <c r="E48" s="12" t="s">
        <v>597</v>
      </c>
    </row>
    <row r="49" customFormat="false" ht="13.8" hidden="false" customHeight="false" outlineLevel="0" collapsed="false">
      <c r="A49" s="12"/>
      <c r="B49" s="4"/>
      <c r="C49" s="9" t="s">
        <v>158</v>
      </c>
      <c r="D49" s="10" t="n">
        <v>1725.5</v>
      </c>
      <c r="E49" s="12" t="s">
        <v>748</v>
      </c>
    </row>
    <row r="50" customFormat="false" ht="13.8" hidden="false" customHeight="false" outlineLevel="0" collapsed="false">
      <c r="A50" s="12"/>
      <c r="B50" s="4"/>
      <c r="C50" s="9" t="s">
        <v>158</v>
      </c>
      <c r="D50" s="10" t="n">
        <v>17.61</v>
      </c>
      <c r="E50" s="12" t="s">
        <v>749</v>
      </c>
    </row>
    <row r="51" customFormat="false" ht="13.8" hidden="false" customHeight="false" outlineLevel="0" collapsed="false">
      <c r="A51" s="12"/>
      <c r="B51" s="4"/>
      <c r="C51" s="9" t="s">
        <v>158</v>
      </c>
      <c r="D51" s="10" t="n">
        <v>19486.25</v>
      </c>
      <c r="E51" s="17" t="s">
        <v>750</v>
      </c>
    </row>
    <row r="52" customFormat="false" ht="13.8" hidden="false" customHeight="false" outlineLevel="0" collapsed="false">
      <c r="A52" s="12"/>
      <c r="B52" s="4"/>
      <c r="C52" s="9" t="s">
        <v>158</v>
      </c>
      <c r="D52" s="10" t="n">
        <v>4.59</v>
      </c>
      <c r="E52" s="12" t="s">
        <v>751</v>
      </c>
    </row>
    <row r="53" customFormat="false" ht="13.8" hidden="false" customHeight="false" outlineLevel="0" collapsed="false">
      <c r="A53" s="12"/>
      <c r="B53" s="4"/>
      <c r="C53" s="9" t="s">
        <v>158</v>
      </c>
      <c r="D53" s="10" t="n">
        <v>175.71</v>
      </c>
      <c r="E53" s="17" t="s">
        <v>752</v>
      </c>
    </row>
    <row r="54" customFormat="false" ht="13.8" hidden="false" customHeight="false" outlineLevel="0" collapsed="false">
      <c r="A54" s="12"/>
      <c r="B54" s="4"/>
      <c r="C54" s="9" t="s">
        <v>158</v>
      </c>
      <c r="D54" s="10" t="n">
        <v>87.05</v>
      </c>
      <c r="E54" s="12" t="s">
        <v>753</v>
      </c>
    </row>
    <row r="55" customFormat="false" ht="13.8" hidden="false" customHeight="false" outlineLevel="0" collapsed="false">
      <c r="A55" s="12"/>
      <c r="B55" s="4"/>
      <c r="C55" s="9" t="s">
        <v>158</v>
      </c>
      <c r="D55" s="10" t="n">
        <v>55.33</v>
      </c>
      <c r="E55" s="12" t="s">
        <v>754</v>
      </c>
    </row>
    <row r="56" customFormat="false" ht="13.8" hidden="false" customHeight="false" outlineLevel="0" collapsed="false">
      <c r="A56" s="12"/>
      <c r="B56" s="4"/>
      <c r="C56" s="9" t="s">
        <v>131</v>
      </c>
      <c r="D56" s="10" t="n">
        <v>17680.64</v>
      </c>
      <c r="E56" s="12" t="s">
        <v>495</v>
      </c>
    </row>
    <row r="57" customFormat="false" ht="13.8" hidden="false" customHeight="false" outlineLevel="0" collapsed="false">
      <c r="A57" s="12"/>
      <c r="B57" s="4"/>
      <c r="C57" s="9" t="s">
        <v>131</v>
      </c>
      <c r="D57" s="10" t="n">
        <v>6545</v>
      </c>
      <c r="E57" s="12" t="s">
        <v>755</v>
      </c>
    </row>
    <row r="58" customFormat="false" ht="13.8" hidden="false" customHeight="false" outlineLevel="0" collapsed="false">
      <c r="A58" s="17"/>
      <c r="B58" s="12"/>
      <c r="C58" s="9" t="s">
        <v>228</v>
      </c>
      <c r="D58" s="10" t="n">
        <v>791.92</v>
      </c>
      <c r="E58" s="12" t="s">
        <v>756</v>
      </c>
    </row>
    <row r="59" customFormat="false" ht="13.8" hidden="false" customHeight="false" outlineLevel="0" collapsed="false">
      <c r="A59" s="12"/>
      <c r="B59" s="12"/>
      <c r="C59" s="9" t="s">
        <v>228</v>
      </c>
      <c r="D59" s="10" t="n">
        <v>1119</v>
      </c>
      <c r="E59" s="12" t="s">
        <v>757</v>
      </c>
    </row>
    <row r="60" customFormat="false" ht="13.8" hidden="false" customHeight="false" outlineLevel="0" collapsed="false">
      <c r="A60" s="12"/>
      <c r="B60" s="12"/>
      <c r="C60" s="9" t="s">
        <v>228</v>
      </c>
      <c r="D60" s="10" t="n">
        <v>455</v>
      </c>
      <c r="E60" s="17" t="s">
        <v>758</v>
      </c>
    </row>
    <row r="61" customFormat="false" ht="13.8" hidden="false" customHeight="false" outlineLevel="0" collapsed="false">
      <c r="A61" s="12"/>
      <c r="B61" s="12"/>
      <c r="C61" s="9" t="s">
        <v>36</v>
      </c>
      <c r="D61" s="10" t="n">
        <v>103.85</v>
      </c>
      <c r="E61" s="17" t="s">
        <v>745</v>
      </c>
    </row>
    <row r="62" customFormat="false" ht="13.8" hidden="false" customHeight="false" outlineLevel="0" collapsed="false">
      <c r="A62" s="12"/>
      <c r="B62" s="12"/>
      <c r="C62" s="9" t="s">
        <v>36</v>
      </c>
      <c r="D62" s="10" t="n">
        <v>21.89</v>
      </c>
      <c r="E62" s="17" t="s">
        <v>759</v>
      </c>
    </row>
    <row r="63" customFormat="false" ht="13.8" hidden="false" customHeight="false" outlineLevel="0" collapsed="false">
      <c r="A63" s="12"/>
      <c r="B63" s="12"/>
      <c r="C63" s="9" t="s">
        <v>36</v>
      </c>
      <c r="D63" s="10" t="n">
        <v>9.98</v>
      </c>
      <c r="E63" s="17" t="s">
        <v>760</v>
      </c>
    </row>
    <row r="64" customFormat="false" ht="13.8" hidden="false" customHeight="false" outlineLevel="0" collapsed="false">
      <c r="A64" s="12"/>
      <c r="B64" s="12"/>
      <c r="C64" s="9" t="s">
        <v>36</v>
      </c>
      <c r="D64" s="10" t="n">
        <v>194.2</v>
      </c>
      <c r="E64" s="17" t="s">
        <v>742</v>
      </c>
    </row>
    <row r="65" customFormat="false" ht="13.8" hidden="false" customHeight="false" outlineLevel="0" collapsed="false">
      <c r="A65" s="12"/>
      <c r="B65" s="12"/>
      <c r="C65" s="9" t="s">
        <v>36</v>
      </c>
      <c r="D65" s="10" t="n">
        <v>236</v>
      </c>
      <c r="E65" s="17" t="s">
        <v>761</v>
      </c>
    </row>
    <row r="66" customFormat="false" ht="13.8" hidden="false" customHeight="false" outlineLevel="0" collapsed="false">
      <c r="A66" s="12"/>
      <c r="B66" s="12"/>
      <c r="C66" s="9" t="s">
        <v>36</v>
      </c>
      <c r="D66" s="10" t="n">
        <v>10</v>
      </c>
      <c r="E66" s="17" t="s">
        <v>762</v>
      </c>
    </row>
    <row r="67" customFormat="false" ht="15" hidden="false" customHeight="false" outlineLevel="0" collapsed="false">
      <c r="A67" s="4" t="s">
        <v>108</v>
      </c>
      <c r="B67" s="12"/>
      <c r="C67" s="9"/>
      <c r="D67" s="79" t="n">
        <f aca="false">SUM(D42:D66)</f>
        <v>49366.19</v>
      </c>
      <c r="E67" s="17"/>
    </row>
    <row r="68" customFormat="false" ht="15" hidden="false" customHeight="false" outlineLevel="0" collapsed="false">
      <c r="A68" s="12" t="s">
        <v>112</v>
      </c>
      <c r="B68" s="12"/>
      <c r="C68" s="9" t="s">
        <v>158</v>
      </c>
      <c r="D68" s="10" t="n">
        <v>616.31</v>
      </c>
      <c r="E68" s="12" t="s">
        <v>300</v>
      </c>
    </row>
    <row r="69" customFormat="false" ht="13.8" hidden="false" customHeight="false" outlineLevel="0" collapsed="false">
      <c r="A69" s="12"/>
      <c r="B69" s="12"/>
      <c r="C69" s="9" t="s">
        <v>176</v>
      </c>
      <c r="D69" s="10" t="n">
        <v>140</v>
      </c>
      <c r="E69" s="12" t="s">
        <v>523</v>
      </c>
    </row>
    <row r="70" customFormat="false" ht="13.8" hidden="false" customHeight="false" outlineLevel="0" collapsed="false">
      <c r="A70" s="12"/>
      <c r="B70" s="12"/>
      <c r="C70" s="9" t="s">
        <v>228</v>
      </c>
      <c r="D70" s="10" t="n">
        <v>307.61</v>
      </c>
      <c r="E70" s="12" t="s">
        <v>300</v>
      </c>
    </row>
    <row r="71" customFormat="false" ht="13.8" hidden="false" customHeight="false" outlineLevel="0" collapsed="false">
      <c r="A71" s="12"/>
      <c r="B71" s="12"/>
      <c r="C71" s="9" t="s">
        <v>228</v>
      </c>
      <c r="D71" s="10" t="n">
        <v>256.8</v>
      </c>
      <c r="E71" s="12" t="s">
        <v>300</v>
      </c>
    </row>
    <row r="72" customFormat="false" ht="13.8" hidden="false" customHeight="false" outlineLevel="0" collapsed="false">
      <c r="A72" s="12"/>
      <c r="B72" s="12"/>
      <c r="C72" s="9" t="s">
        <v>228</v>
      </c>
      <c r="D72" s="10" t="n">
        <v>425.77</v>
      </c>
      <c r="E72" s="12" t="s">
        <v>300</v>
      </c>
    </row>
    <row r="73" customFormat="false" ht="13.8" hidden="false" customHeight="false" outlineLevel="0" collapsed="false">
      <c r="A73" s="12"/>
      <c r="B73" s="12"/>
      <c r="C73" s="9" t="s">
        <v>21</v>
      </c>
      <c r="D73" s="10" t="n">
        <v>628.87</v>
      </c>
      <c r="E73" s="12" t="s">
        <v>300</v>
      </c>
    </row>
    <row r="74" customFormat="false" ht="13.8" hidden="false" customHeight="false" outlineLevel="0" collapsed="false">
      <c r="A74" s="12"/>
      <c r="B74" s="12"/>
      <c r="C74" s="9" t="s">
        <v>21</v>
      </c>
      <c r="D74" s="10" t="n">
        <v>319.02</v>
      </c>
      <c r="E74" s="12" t="s">
        <v>300</v>
      </c>
    </row>
    <row r="75" customFormat="false" ht="13.8" hidden="false" customHeight="false" outlineLevel="0" collapsed="false">
      <c r="A75" s="12"/>
      <c r="B75" s="12"/>
      <c r="C75" s="9" t="s">
        <v>21</v>
      </c>
      <c r="D75" s="10" t="n">
        <v>235</v>
      </c>
      <c r="E75" s="12" t="s">
        <v>300</v>
      </c>
    </row>
    <row r="76" customFormat="false" ht="13.8" hidden="false" customHeight="false" outlineLevel="0" collapsed="false">
      <c r="A76" s="12"/>
      <c r="B76" s="12"/>
      <c r="C76" s="9" t="s">
        <v>21</v>
      </c>
      <c r="D76" s="10" t="n">
        <v>218.05</v>
      </c>
      <c r="E76" s="12" t="s">
        <v>300</v>
      </c>
    </row>
    <row r="77" customFormat="false" ht="13.8" hidden="false" customHeight="false" outlineLevel="0" collapsed="false">
      <c r="A77" s="12"/>
      <c r="B77" s="12"/>
      <c r="C77" s="9" t="s">
        <v>36</v>
      </c>
      <c r="D77" s="10" t="n">
        <v>1349.56</v>
      </c>
      <c r="E77" s="12" t="s">
        <v>300</v>
      </c>
    </row>
    <row r="78" customFormat="false" ht="15" hidden="false" customHeight="false" outlineLevel="0" collapsed="false">
      <c r="A78" s="4" t="s">
        <v>115</v>
      </c>
      <c r="B78" s="4"/>
      <c r="C78" s="13"/>
      <c r="D78" s="14" t="n">
        <f aca="false">SUM(D68:D77)</f>
        <v>4496.99</v>
      </c>
      <c r="E78" s="4"/>
    </row>
    <row r="79" customFormat="false" ht="13.8" hidden="false" customHeight="false" outlineLevel="0" collapsed="false">
      <c r="A79" s="11" t="n">
        <v>20.12</v>
      </c>
      <c r="B79" s="12"/>
      <c r="C79" s="9" t="s">
        <v>133</v>
      </c>
      <c r="D79" s="10" t="n">
        <v>11900</v>
      </c>
      <c r="E79" s="12" t="s">
        <v>763</v>
      </c>
    </row>
    <row r="80" customFormat="false" ht="15" hidden="false" customHeight="false" outlineLevel="0" collapsed="false">
      <c r="A80" s="28" t="s">
        <v>116</v>
      </c>
      <c r="B80" s="4"/>
      <c r="C80" s="13"/>
      <c r="D80" s="14" t="n">
        <f aca="false">SUM(D79:D79)</f>
        <v>11900</v>
      </c>
      <c r="E80" s="4"/>
    </row>
    <row r="81" customFormat="false" ht="13.8" hidden="false" customHeight="false" outlineLevel="0" collapsed="false">
      <c r="A81" s="12" t="s">
        <v>117</v>
      </c>
      <c r="B81" s="12"/>
      <c r="C81" s="9"/>
      <c r="D81" s="10" t="n">
        <v>204</v>
      </c>
      <c r="E81" s="12" t="s">
        <v>224</v>
      </c>
    </row>
    <row r="82" customFormat="false" ht="15" hidden="false" customHeight="false" outlineLevel="0" collapsed="false">
      <c r="A82" s="4" t="s">
        <v>119</v>
      </c>
      <c r="B82" s="4"/>
      <c r="C82" s="13"/>
      <c r="D82" s="14" t="n">
        <f aca="false">SUM(D81)</f>
        <v>204</v>
      </c>
      <c r="E82" s="4"/>
    </row>
    <row r="83" customFormat="false" ht="13.8" hidden="false" customHeight="false" outlineLevel="0" collapsed="false">
      <c r="A83" s="12" t="s">
        <v>122</v>
      </c>
      <c r="B83" s="12"/>
      <c r="C83" s="9" t="s">
        <v>485</v>
      </c>
      <c r="D83" s="10" t="n">
        <v>1297.04</v>
      </c>
      <c r="E83" s="12" t="s">
        <v>764</v>
      </c>
    </row>
    <row r="84" customFormat="false" ht="15" hidden="false" customHeight="false" outlineLevel="0" collapsed="false">
      <c r="A84" s="4" t="s">
        <v>123</v>
      </c>
      <c r="B84" s="4"/>
      <c r="C84" s="13"/>
      <c r="D84" s="14" t="n">
        <f aca="false">SUM(D83)</f>
        <v>1297.04</v>
      </c>
      <c r="E84" s="4"/>
    </row>
    <row r="85" customFormat="false" ht="13.8" hidden="false" customHeight="false" outlineLevel="0" collapsed="false">
      <c r="A85" s="12" t="s">
        <v>124</v>
      </c>
      <c r="B85" s="12"/>
      <c r="C85" s="9" t="s">
        <v>158</v>
      </c>
      <c r="D85" s="10" t="n">
        <v>271.36</v>
      </c>
      <c r="E85" s="17" t="s">
        <v>765</v>
      </c>
    </row>
    <row r="86" customFormat="false" ht="15" hidden="false" customHeight="false" outlineLevel="0" collapsed="false">
      <c r="A86" s="4" t="s">
        <v>126</v>
      </c>
      <c r="B86" s="4"/>
      <c r="C86" s="13"/>
      <c r="D86" s="14" t="n">
        <f aca="false">SUM(D85)</f>
        <v>271.36</v>
      </c>
      <c r="E86" s="4"/>
    </row>
    <row r="87" customFormat="false" ht="13.8" hidden="false" customHeight="false" outlineLevel="0" collapsed="false">
      <c r="A87" s="12" t="s">
        <v>127</v>
      </c>
      <c r="B87" s="12"/>
      <c r="C87" s="9" t="s">
        <v>156</v>
      </c>
      <c r="D87" s="10" t="n">
        <v>356.57</v>
      </c>
      <c r="E87" s="12" t="s">
        <v>766</v>
      </c>
    </row>
    <row r="88" customFormat="false" ht="13.8" hidden="false" customHeight="false" outlineLevel="0" collapsed="false">
      <c r="A88" s="12"/>
      <c r="B88" s="12"/>
      <c r="C88" s="9" t="s">
        <v>131</v>
      </c>
      <c r="D88" s="10" t="n">
        <v>20</v>
      </c>
      <c r="E88" s="12" t="s">
        <v>433</v>
      </c>
    </row>
    <row r="89" customFormat="false" ht="13.8" hidden="false" customHeight="false" outlineLevel="0" collapsed="false">
      <c r="A89" s="12"/>
      <c r="B89" s="12"/>
      <c r="C89" s="9" t="s">
        <v>133</v>
      </c>
      <c r="D89" s="10" t="n">
        <v>226.1</v>
      </c>
      <c r="E89" s="12" t="s">
        <v>243</v>
      </c>
    </row>
    <row r="90" customFormat="false" ht="13.8" hidden="false" customHeight="false" outlineLevel="0" collapsed="false">
      <c r="A90" s="12"/>
      <c r="B90" s="12"/>
      <c r="C90" s="9" t="s">
        <v>313</v>
      </c>
      <c r="D90" s="10" t="n">
        <v>276.2</v>
      </c>
      <c r="E90" s="17" t="s">
        <v>767</v>
      </c>
    </row>
    <row r="91" customFormat="false" ht="15" hidden="false" customHeight="false" outlineLevel="0" collapsed="false">
      <c r="A91" s="4" t="s">
        <v>140</v>
      </c>
      <c r="B91" s="4"/>
      <c r="C91" s="13"/>
      <c r="D91" s="14" t="n">
        <f aca="false">SUM(D87:D90)</f>
        <v>878.87</v>
      </c>
      <c r="E91" s="4"/>
    </row>
    <row r="92" customFormat="false" ht="13.8" hidden="false" customHeight="false" outlineLevel="0" collapsed="false">
      <c r="A92" s="11" t="n">
        <v>59.17</v>
      </c>
      <c r="B92" s="12"/>
      <c r="C92" s="9" t="s">
        <v>485</v>
      </c>
      <c r="D92" s="10" t="n">
        <v>3636.98</v>
      </c>
      <c r="E92" s="12" t="s">
        <v>547</v>
      </c>
    </row>
    <row r="93" customFormat="false" ht="13.8" hidden="false" customHeight="false" outlineLevel="0" collapsed="false">
      <c r="A93" s="11"/>
      <c r="B93" s="12"/>
      <c r="C93" s="9" t="s">
        <v>485</v>
      </c>
      <c r="D93" s="10" t="n">
        <v>5999.91</v>
      </c>
      <c r="E93" s="12" t="s">
        <v>547</v>
      </c>
    </row>
    <row r="94" customFormat="false" ht="13.8" hidden="false" customHeight="false" outlineLevel="0" collapsed="false">
      <c r="A94" s="11"/>
      <c r="B94" s="12"/>
      <c r="C94" s="9" t="s">
        <v>485</v>
      </c>
      <c r="D94" s="10" t="n">
        <v>2995.53</v>
      </c>
      <c r="E94" s="12" t="s">
        <v>547</v>
      </c>
    </row>
    <row r="95" customFormat="false" ht="13.8" hidden="false" customHeight="false" outlineLevel="0" collapsed="false">
      <c r="A95" s="11"/>
      <c r="B95" s="12"/>
      <c r="C95" s="9" t="s">
        <v>236</v>
      </c>
      <c r="D95" s="10" t="n">
        <v>2875.49</v>
      </c>
      <c r="E95" s="12" t="s">
        <v>547</v>
      </c>
    </row>
    <row r="96" customFormat="false" ht="13.8" hidden="false" customHeight="false" outlineLevel="0" collapsed="false">
      <c r="A96" s="11"/>
      <c r="B96" s="12"/>
      <c r="C96" s="9" t="s">
        <v>236</v>
      </c>
      <c r="D96" s="10" t="n">
        <v>5548.48</v>
      </c>
      <c r="E96" s="12" t="s">
        <v>547</v>
      </c>
    </row>
    <row r="97" customFormat="false" ht="13.8" hidden="false" customHeight="false" outlineLevel="0" collapsed="false">
      <c r="A97" s="11"/>
      <c r="B97" s="12"/>
      <c r="C97" s="9" t="s">
        <v>236</v>
      </c>
      <c r="D97" s="10" t="n">
        <v>2718.7</v>
      </c>
      <c r="E97" s="12" t="s">
        <v>547</v>
      </c>
    </row>
    <row r="98" customFormat="false" ht="13.8" hidden="false" customHeight="false" outlineLevel="0" collapsed="false">
      <c r="A98" s="11"/>
      <c r="B98" s="12"/>
      <c r="C98" s="9" t="s">
        <v>236</v>
      </c>
      <c r="D98" s="10" t="n">
        <v>2848.94</v>
      </c>
      <c r="E98" s="12" t="s">
        <v>547</v>
      </c>
    </row>
    <row r="99" customFormat="false" ht="13.8" hidden="false" customHeight="false" outlineLevel="0" collapsed="false">
      <c r="A99" s="11"/>
      <c r="B99" s="12"/>
      <c r="C99" s="9" t="s">
        <v>236</v>
      </c>
      <c r="D99" s="10" t="n">
        <v>6378.3</v>
      </c>
      <c r="E99" s="12" t="s">
        <v>547</v>
      </c>
    </row>
    <row r="100" customFormat="false" ht="13.8" hidden="false" customHeight="false" outlineLevel="0" collapsed="false">
      <c r="A100" s="11"/>
      <c r="B100" s="12"/>
      <c r="C100" s="9" t="s">
        <v>236</v>
      </c>
      <c r="D100" s="10" t="n">
        <v>3730.42</v>
      </c>
      <c r="E100" s="12" t="s">
        <v>547</v>
      </c>
    </row>
    <row r="101" customFormat="false" ht="13.8" hidden="false" customHeight="false" outlineLevel="0" collapsed="false">
      <c r="A101" s="11"/>
      <c r="B101" s="12"/>
      <c r="C101" s="9" t="s">
        <v>236</v>
      </c>
      <c r="D101" s="10" t="n">
        <v>4329.22</v>
      </c>
      <c r="E101" s="12" t="s">
        <v>547</v>
      </c>
    </row>
    <row r="102" customFormat="false" ht="13.8" hidden="false" customHeight="false" outlineLevel="0" collapsed="false">
      <c r="A102" s="11"/>
      <c r="B102" s="12"/>
      <c r="C102" s="9" t="s">
        <v>236</v>
      </c>
      <c r="D102" s="10" t="n">
        <v>4248.9</v>
      </c>
      <c r="E102" s="12" t="s">
        <v>547</v>
      </c>
    </row>
    <row r="103" customFormat="false" ht="13.8" hidden="false" customHeight="false" outlineLevel="0" collapsed="false">
      <c r="A103" s="11"/>
      <c r="B103" s="12"/>
      <c r="C103" s="9" t="s">
        <v>236</v>
      </c>
      <c r="D103" s="10" t="n">
        <v>1688.67</v>
      </c>
      <c r="E103" s="12" t="s">
        <v>547</v>
      </c>
    </row>
    <row r="104" customFormat="false" ht="13.8" hidden="false" customHeight="false" outlineLevel="0" collapsed="false">
      <c r="A104" s="11"/>
      <c r="B104" s="12"/>
      <c r="C104" s="9" t="s">
        <v>236</v>
      </c>
      <c r="D104" s="10" t="n">
        <v>4347.94</v>
      </c>
      <c r="E104" s="12" t="s">
        <v>547</v>
      </c>
    </row>
    <row r="105" customFormat="false" ht="13.8" hidden="false" customHeight="false" outlineLevel="0" collapsed="false">
      <c r="A105" s="11"/>
      <c r="B105" s="12"/>
      <c r="C105" s="9" t="s">
        <v>236</v>
      </c>
      <c r="D105" s="10" t="n">
        <v>2468.92</v>
      </c>
      <c r="E105" s="12" t="s">
        <v>547</v>
      </c>
    </row>
    <row r="106" customFormat="false" ht="13.8" hidden="false" customHeight="false" outlineLevel="0" collapsed="false">
      <c r="A106" s="11"/>
      <c r="B106" s="12"/>
      <c r="C106" s="9" t="s">
        <v>236</v>
      </c>
      <c r="D106" s="10" t="n">
        <v>15500</v>
      </c>
      <c r="E106" s="12" t="s">
        <v>768</v>
      </c>
    </row>
    <row r="107" customFormat="false" ht="13.8" hidden="false" customHeight="false" outlineLevel="0" collapsed="false">
      <c r="A107" s="11"/>
      <c r="B107" s="12"/>
      <c r="C107" s="9" t="s">
        <v>236</v>
      </c>
      <c r="D107" s="10" t="n">
        <v>3100</v>
      </c>
      <c r="E107" s="12" t="s">
        <v>547</v>
      </c>
    </row>
    <row r="108" customFormat="false" ht="13.8" hidden="false" customHeight="false" outlineLevel="0" collapsed="false">
      <c r="A108" s="11"/>
      <c r="B108" s="12"/>
      <c r="C108" s="9" t="s">
        <v>236</v>
      </c>
      <c r="D108" s="10" t="n">
        <v>15500</v>
      </c>
      <c r="E108" s="12" t="s">
        <v>547</v>
      </c>
    </row>
    <row r="109" customFormat="false" ht="13.8" hidden="false" customHeight="false" outlineLevel="0" collapsed="false">
      <c r="A109" s="11"/>
      <c r="B109" s="12"/>
      <c r="C109" s="9" t="s">
        <v>236</v>
      </c>
      <c r="D109" s="10" t="n">
        <v>3100</v>
      </c>
      <c r="E109" s="12" t="s">
        <v>768</v>
      </c>
    </row>
    <row r="110" customFormat="false" ht="13.8" hidden="false" customHeight="false" outlineLevel="0" collapsed="false">
      <c r="A110" s="11"/>
      <c r="B110" s="12"/>
      <c r="C110" s="9" t="s">
        <v>236</v>
      </c>
      <c r="D110" s="10" t="n">
        <v>15500</v>
      </c>
      <c r="E110" s="12" t="s">
        <v>547</v>
      </c>
    </row>
    <row r="111" customFormat="false" ht="13.8" hidden="false" customHeight="false" outlineLevel="0" collapsed="false">
      <c r="A111" s="11"/>
      <c r="B111" s="12"/>
      <c r="C111" s="9" t="s">
        <v>236</v>
      </c>
      <c r="D111" s="10" t="n">
        <v>31000</v>
      </c>
      <c r="E111" s="12" t="s">
        <v>768</v>
      </c>
    </row>
    <row r="112" customFormat="false" ht="13.8" hidden="false" customHeight="false" outlineLevel="0" collapsed="false">
      <c r="A112" s="11"/>
      <c r="B112" s="12"/>
      <c r="C112" s="9" t="s">
        <v>236</v>
      </c>
      <c r="D112" s="10" t="n">
        <v>3100</v>
      </c>
      <c r="E112" s="12" t="s">
        <v>547</v>
      </c>
    </row>
    <row r="113" customFormat="false" ht="13.8" hidden="false" customHeight="false" outlineLevel="0" collapsed="false">
      <c r="A113" s="11"/>
      <c r="B113" s="12"/>
      <c r="C113" s="9" t="s">
        <v>236</v>
      </c>
      <c r="D113" s="10" t="n">
        <v>3100</v>
      </c>
      <c r="E113" s="12" t="s">
        <v>768</v>
      </c>
    </row>
    <row r="114" customFormat="false" ht="13.8" hidden="false" customHeight="false" outlineLevel="0" collapsed="false">
      <c r="A114" s="11"/>
      <c r="B114" s="12"/>
      <c r="C114" s="9" t="s">
        <v>236</v>
      </c>
      <c r="D114" s="10" t="n">
        <v>3100</v>
      </c>
      <c r="E114" s="12" t="s">
        <v>768</v>
      </c>
    </row>
    <row r="115" customFormat="false" ht="13.8" hidden="false" customHeight="false" outlineLevel="0" collapsed="false">
      <c r="A115" s="28" t="s">
        <v>145</v>
      </c>
      <c r="B115" s="4"/>
      <c r="C115" s="13"/>
      <c r="D115" s="14" t="n">
        <f aca="false">SUM(D92:D114)</f>
        <v>146816.4</v>
      </c>
      <c r="E115" s="12"/>
    </row>
    <row r="116" customFormat="false" ht="13.8" hidden="false" customHeight="false" outlineLevel="0" collapsed="false">
      <c r="A116" s="75" t="s">
        <v>141</v>
      </c>
      <c r="B116" s="12"/>
      <c r="C116" s="9" t="s">
        <v>316</v>
      </c>
      <c r="D116" s="10" t="n">
        <v>889</v>
      </c>
      <c r="E116" s="17" t="s">
        <v>769</v>
      </c>
    </row>
    <row r="117" customFormat="false" ht="13.8" hidden="false" customHeight="false" outlineLevel="0" collapsed="false">
      <c r="A117" s="75"/>
      <c r="B117" s="12"/>
      <c r="C117" s="9" t="s">
        <v>158</v>
      </c>
      <c r="D117" s="10" t="n">
        <v>7532.49</v>
      </c>
      <c r="E117" s="17" t="s">
        <v>770</v>
      </c>
    </row>
    <row r="118" customFormat="false" ht="13.8" hidden="false" customHeight="false" outlineLevel="0" collapsed="false">
      <c r="A118" s="75"/>
      <c r="B118" s="12"/>
      <c r="C118" s="9" t="s">
        <v>133</v>
      </c>
      <c r="D118" s="10" t="n">
        <v>4424.7</v>
      </c>
      <c r="E118" s="17" t="s">
        <v>770</v>
      </c>
    </row>
    <row r="119" customFormat="false" ht="15" hidden="false" customHeight="false" outlineLevel="0" collapsed="false">
      <c r="A119" s="28" t="s">
        <v>142</v>
      </c>
      <c r="B119" s="4"/>
      <c r="C119" s="13"/>
      <c r="D119" s="14" t="n">
        <f aca="false">SUM(D116:D118)</f>
        <v>12846.19</v>
      </c>
      <c r="E119" s="4"/>
    </row>
    <row r="120" customFormat="false" ht="13.8" hidden="false" customHeight="false" outlineLevel="0" collapsed="false">
      <c r="A120" s="31" t="s">
        <v>146</v>
      </c>
      <c r="B120" s="12"/>
      <c r="C120" s="9" t="s">
        <v>158</v>
      </c>
      <c r="D120" s="10" t="n">
        <v>6960</v>
      </c>
      <c r="E120" s="12" t="s">
        <v>554</v>
      </c>
    </row>
    <row r="121" customFormat="false" ht="15" hidden="false" customHeight="false" outlineLevel="0" collapsed="false">
      <c r="A121" s="32" t="s">
        <v>148</v>
      </c>
      <c r="B121" s="12"/>
      <c r="C121" s="9"/>
      <c r="D121" s="14" t="n">
        <f aca="false">SUM(D120)</f>
        <v>6960</v>
      </c>
      <c r="E121" s="12"/>
    </row>
    <row r="122" customFormat="false" ht="13.8" hidden="false" customHeight="false" outlineLevel="0" collapsed="false">
      <c r="A122" s="31" t="n">
        <v>65.01</v>
      </c>
      <c r="B122" s="12"/>
      <c r="C122" s="9"/>
      <c r="D122" s="10" t="n">
        <v>13863720.21</v>
      </c>
      <c r="E122" s="12" t="s">
        <v>555</v>
      </c>
    </row>
    <row r="123" customFormat="false" ht="15" hidden="false" customHeight="false" outlineLevel="0" collapsed="false">
      <c r="A123" s="32" t="s">
        <v>150</v>
      </c>
      <c r="B123" s="12"/>
      <c r="C123" s="9"/>
      <c r="D123" s="14" t="n">
        <f aca="false">SUM(D122)</f>
        <v>13863720.21</v>
      </c>
      <c r="E123" s="12"/>
    </row>
    <row r="124" customFormat="false" ht="13.8" hidden="false" customHeight="false" outlineLevel="0" collapsed="false">
      <c r="A124" s="31" t="s">
        <v>151</v>
      </c>
      <c r="B124" s="12"/>
      <c r="C124" s="9"/>
      <c r="D124" s="10" t="n">
        <v>10574558.8</v>
      </c>
      <c r="E124" s="12" t="s">
        <v>555</v>
      </c>
    </row>
    <row r="125" customFormat="false" ht="15" hidden="false" customHeight="false" outlineLevel="0" collapsed="false">
      <c r="A125" s="32" t="s">
        <v>153</v>
      </c>
      <c r="B125" s="4"/>
      <c r="C125" s="13"/>
      <c r="D125" s="14" t="n">
        <f aca="false">SUM(D124:D124)</f>
        <v>10574558.8</v>
      </c>
      <c r="E125" s="4"/>
    </row>
    <row r="126" s="53" customFormat="true" ht="13.8" hidden="false" customHeight="false" outlineLevel="0" collapsed="false">
      <c r="A126" s="31" t="s">
        <v>339</v>
      </c>
      <c r="B126" s="12"/>
      <c r="C126" s="9" t="s">
        <v>186</v>
      </c>
      <c r="D126" s="10" t="n">
        <v>3983.29</v>
      </c>
      <c r="E126" s="12" t="s">
        <v>771</v>
      </c>
    </row>
    <row r="127" customFormat="false" ht="13.8" hidden="false" customHeight="false" outlineLevel="0" collapsed="false">
      <c r="A127" s="32" t="s">
        <v>341</v>
      </c>
      <c r="B127" s="4"/>
      <c r="C127" s="13"/>
      <c r="D127" s="14" t="n">
        <f aca="false">SUM(D126:D126)</f>
        <v>3983.29</v>
      </c>
      <c r="E127" s="4"/>
    </row>
    <row r="128" customFormat="false" ht="15" hidden="false" customHeight="false" outlineLevel="0" collapsed="false">
      <c r="D128" s="1"/>
    </row>
    <row r="129" customFormat="false" ht="13.8" hidden="false" customHeight="false" outlineLevel="0" collapsed="false">
      <c r="A129" s="2" t="s">
        <v>174</v>
      </c>
      <c r="D129" s="3" t="n">
        <f aca="false">D12+D15+D18+D21+D23+D31+D41+D67+D78+D80+D82+D84+D86+D91+D115+D119+D121+D123+D125+D127</f>
        <v>24783438.28</v>
      </c>
    </row>
    <row r="1048543" customFormat="false" ht="12.8" hidden="false" customHeight="false" outlineLevel="0" collapsed="false"/>
    <row r="1048544" customFormat="false" ht="12.8" hidden="false" customHeight="false" outlineLevel="0" collapsed="false"/>
    <row r="1048545" customFormat="false" ht="12.8" hidden="false" customHeight="false" outlineLevel="0" collapsed="false"/>
    <row r="1048546" customFormat="false" ht="12.8" hidden="false" customHeight="false" outlineLevel="0" collapsed="false"/>
    <row r="1048547" customFormat="false" ht="12.8" hidden="false" customHeight="false" outlineLevel="0" collapsed="false"/>
    <row r="1048548" customFormat="false" ht="12.8" hidden="false" customHeight="false" outlineLevel="0" collapsed="false"/>
    <row r="1048549" customFormat="false" ht="12.8" hidden="false" customHeight="false" outlineLevel="0" collapsed="false"/>
    <row r="1048550" customFormat="false" ht="12.8" hidden="false" customHeight="false" outlineLevel="0" collapsed="false"/>
    <row r="1048551" customFormat="false" ht="12.8" hidden="false" customHeight="false" outlineLevel="0" collapsed="false"/>
    <row r="1048552" customFormat="false" ht="12.8" hidden="false" customHeight="false" outlineLevel="0" collapsed="false"/>
    <row r="1048553" customFormat="false" ht="12.8" hidden="false" customHeight="false" outlineLevel="0" collapsed="false"/>
    <row r="1048554" customFormat="false" ht="12.8" hidden="false" customHeight="false" outlineLevel="0" collapsed="false"/>
    <row r="1048555" customFormat="false" ht="12.8" hidden="false" customHeight="false" outlineLevel="0" collapsed="false"/>
    <row r="1048556" customFormat="false" ht="12.8" hidden="false" customHeight="false" outlineLevel="0" collapsed="false"/>
    <row r="1048557" customFormat="false" ht="12.8" hidden="false" customHeight="false" outlineLevel="0" collapsed="false"/>
    <row r="1048558" customFormat="false" ht="12.8" hidden="false" customHeight="false" outlineLevel="0" collapsed="false"/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048576"/>
  <sheetViews>
    <sheetView showFormulas="false" showGridLines="true" showRowColHeaders="true" showZeros="true" rightToLeft="false" tabSelected="false" showOutlineSymbols="true" defaultGridColor="true" view="normal" topLeftCell="A7" colorId="64" zoomScale="100" zoomScaleNormal="100" zoomScalePageLayoutView="100" workbookViewId="0">
      <selection pane="topLeft" activeCell="O22" activeCellId="0" sqref="O22"/>
    </sheetView>
  </sheetViews>
  <sheetFormatPr defaultRowHeight="15" zeroHeight="false" outlineLevelRow="0" outlineLevelCol="0"/>
  <cols>
    <col collapsed="false" customWidth="true" hidden="false" outlineLevel="0" max="1" min="1" style="0" width="15.57"/>
    <col collapsed="false" customWidth="false" hidden="false" outlineLevel="0" max="2" min="2" style="0" width="11.42"/>
    <col collapsed="false" customWidth="true" hidden="false" outlineLevel="0" max="3" min="3" style="0" width="8.67"/>
    <col collapsed="false" customWidth="true" hidden="false" outlineLevel="0" max="4" min="4" style="0" width="23.88"/>
    <col collapsed="false" customWidth="true" hidden="false" outlineLevel="0" max="5" min="5" style="0" width="29.57"/>
    <col collapsed="false" customWidth="true" hidden="false" outlineLevel="0" max="1025" min="6" style="0" width="8.67"/>
  </cols>
  <sheetData>
    <row r="1" customFormat="false" ht="13.8" hidden="false" customHeight="false" outlineLevel="0" collapsed="false">
      <c r="A1" s="4"/>
      <c r="B1" s="5"/>
      <c r="C1" s="5"/>
      <c r="D1" s="6"/>
      <c r="E1" s="5"/>
    </row>
    <row r="2" customFormat="false" ht="13.8" hidden="false" customHeight="false" outlineLevel="0" collapsed="false">
      <c r="A2" s="4"/>
      <c r="B2" s="5"/>
      <c r="C2" s="5"/>
      <c r="D2" s="6" t="s">
        <v>772</v>
      </c>
      <c r="E2" s="5"/>
    </row>
    <row r="3" customFormat="false" ht="13.8" hidden="false" customHeight="false" outlineLevel="0" collapsed="false">
      <c r="A3" s="4"/>
      <c r="B3" s="5"/>
      <c r="C3" s="5"/>
      <c r="D3" s="6"/>
      <c r="E3" s="5"/>
    </row>
    <row r="4" customFormat="false" ht="15" hidden="false" customHeight="false" outlineLevel="0" collapsed="false">
      <c r="A4" s="4" t="s">
        <v>5</v>
      </c>
      <c r="B4" s="5" t="s">
        <v>6</v>
      </c>
      <c r="C4" s="5" t="s">
        <v>7</v>
      </c>
      <c r="D4" s="6" t="s">
        <v>8</v>
      </c>
      <c r="E4" s="5" t="s">
        <v>9</v>
      </c>
    </row>
    <row r="5" customFormat="false" ht="13.8" hidden="false" customHeight="false" outlineLevel="0" collapsed="false">
      <c r="A5" s="7" t="s">
        <v>10</v>
      </c>
      <c r="B5" s="8" t="s">
        <v>773</v>
      </c>
      <c r="C5" s="9" t="s">
        <v>156</v>
      </c>
      <c r="D5" s="10" t="n">
        <v>3000</v>
      </c>
      <c r="E5" s="17" t="s">
        <v>774</v>
      </c>
    </row>
    <row r="6" customFormat="false" ht="13.8" hidden="false" customHeight="false" outlineLevel="0" collapsed="false">
      <c r="A6" s="7"/>
      <c r="B6" s="8"/>
      <c r="C6" s="9" t="s">
        <v>158</v>
      </c>
      <c r="D6" s="10" t="n">
        <f aca="false">SUM(247569-46815-1349-1200)</f>
        <v>198205</v>
      </c>
      <c r="E6" s="17" t="s">
        <v>163</v>
      </c>
    </row>
    <row r="7" customFormat="false" ht="13.8" hidden="false" customHeight="false" outlineLevel="0" collapsed="false">
      <c r="A7" s="7"/>
      <c r="B7" s="8"/>
      <c r="C7" s="9" t="s">
        <v>158</v>
      </c>
      <c r="D7" s="10" t="n">
        <v>17099</v>
      </c>
      <c r="E7" s="17" t="s">
        <v>775</v>
      </c>
    </row>
    <row r="8" customFormat="false" ht="13.8" hidden="false" customHeight="false" outlineLevel="0" collapsed="false">
      <c r="A8" s="7"/>
      <c r="B8" s="8"/>
      <c r="C8" s="9" t="s">
        <v>158</v>
      </c>
      <c r="D8" s="10" t="n">
        <v>132394</v>
      </c>
      <c r="E8" s="17" t="s">
        <v>163</v>
      </c>
    </row>
    <row r="9" customFormat="false" ht="13.8" hidden="false" customHeight="false" outlineLevel="0" collapsed="false">
      <c r="A9" s="7"/>
      <c r="B9" s="8"/>
      <c r="C9" s="9" t="s">
        <v>158</v>
      </c>
      <c r="D9" s="10" t="n">
        <v>68827</v>
      </c>
      <c r="E9" s="17" t="s">
        <v>454</v>
      </c>
    </row>
    <row r="10" customFormat="false" ht="13.8" hidden="false" customHeight="false" outlineLevel="0" collapsed="false">
      <c r="A10" s="7"/>
      <c r="B10" s="8"/>
      <c r="C10" s="9" t="s">
        <v>158</v>
      </c>
      <c r="D10" s="10" t="n">
        <v>273031</v>
      </c>
      <c r="E10" s="17" t="s">
        <v>455</v>
      </c>
    </row>
    <row r="11" customFormat="false" ht="13.8" hidden="false" customHeight="false" outlineLevel="0" collapsed="false">
      <c r="A11" s="7"/>
      <c r="B11" s="8"/>
      <c r="C11" s="9" t="s">
        <v>158</v>
      </c>
      <c r="D11" s="10" t="n">
        <v>106283</v>
      </c>
      <c r="E11" s="17" t="s">
        <v>776</v>
      </c>
    </row>
    <row r="12" customFormat="false" ht="13.8" hidden="false" customHeight="false" outlineLevel="0" collapsed="false">
      <c r="A12" s="7"/>
      <c r="B12" s="8"/>
      <c r="C12" s="9" t="s">
        <v>158</v>
      </c>
      <c r="D12" s="10" t="n">
        <v>2674</v>
      </c>
      <c r="E12" s="17" t="s">
        <v>165</v>
      </c>
    </row>
    <row r="13" customFormat="false" ht="13.8" hidden="false" customHeight="false" outlineLevel="0" collapsed="false">
      <c r="A13" s="7"/>
      <c r="B13" s="8"/>
      <c r="C13" s="9" t="s">
        <v>158</v>
      </c>
      <c r="D13" s="10" t="n">
        <v>3500</v>
      </c>
      <c r="E13" s="17" t="s">
        <v>333</v>
      </c>
    </row>
    <row r="14" customFormat="false" ht="13.8" hidden="false" customHeight="false" outlineLevel="0" collapsed="false">
      <c r="A14" s="7"/>
      <c r="B14" s="8"/>
      <c r="C14" s="9" t="s">
        <v>158</v>
      </c>
      <c r="D14" s="10" t="n">
        <v>60</v>
      </c>
      <c r="E14" s="17" t="s">
        <v>333</v>
      </c>
    </row>
    <row r="15" customFormat="false" ht="13.8" hidden="false" customHeight="false" outlineLevel="0" collapsed="false">
      <c r="A15" s="7"/>
      <c r="B15" s="8"/>
      <c r="C15" s="9" t="s">
        <v>158</v>
      </c>
      <c r="D15" s="10" t="n">
        <v>1700</v>
      </c>
      <c r="E15" s="17" t="s">
        <v>333</v>
      </c>
    </row>
    <row r="16" customFormat="false" ht="13.8" hidden="false" customHeight="false" outlineLevel="0" collapsed="false">
      <c r="A16" s="7"/>
      <c r="B16" s="8"/>
      <c r="C16" s="9" t="s">
        <v>158</v>
      </c>
      <c r="D16" s="10" t="n">
        <v>155</v>
      </c>
      <c r="E16" s="11" t="s">
        <v>333</v>
      </c>
    </row>
    <row r="17" customFormat="false" ht="13.8" hidden="false" customHeight="false" outlineLevel="0" collapsed="false">
      <c r="A17" s="7"/>
      <c r="B17" s="8"/>
      <c r="C17" s="9" t="s">
        <v>158</v>
      </c>
      <c r="D17" s="10" t="n">
        <f aca="false">SUM(201281-24355-35175)</f>
        <v>141751</v>
      </c>
      <c r="E17" s="11" t="s">
        <v>163</v>
      </c>
    </row>
    <row r="18" customFormat="false" ht="13.8" hidden="false" customHeight="false" outlineLevel="0" collapsed="false">
      <c r="A18" s="7"/>
      <c r="B18" s="8"/>
      <c r="C18" s="9" t="s">
        <v>158</v>
      </c>
      <c r="D18" s="10" t="n">
        <v>37221</v>
      </c>
      <c r="E18" s="11"/>
    </row>
    <row r="19" customFormat="false" ht="13.8" hidden="false" customHeight="false" outlineLevel="0" collapsed="false">
      <c r="A19" s="7"/>
      <c r="B19" s="8"/>
      <c r="C19" s="9" t="s">
        <v>176</v>
      </c>
      <c r="D19" s="10" t="n">
        <v>1522</v>
      </c>
      <c r="E19" s="11" t="s">
        <v>717</v>
      </c>
    </row>
    <row r="20" customFormat="false" ht="13.8" hidden="false" customHeight="false" outlineLevel="0" collapsed="false">
      <c r="A20" s="7"/>
      <c r="B20" s="8"/>
      <c r="C20" s="9" t="s">
        <v>176</v>
      </c>
      <c r="D20" s="10" t="n">
        <v>500</v>
      </c>
      <c r="E20" s="11" t="s">
        <v>717</v>
      </c>
    </row>
    <row r="21" customFormat="false" ht="15" hidden="false" customHeight="false" outlineLevel="0" collapsed="false">
      <c r="A21" s="4" t="s">
        <v>28</v>
      </c>
      <c r="B21" s="4"/>
      <c r="C21" s="13"/>
      <c r="D21" s="14" t="n">
        <f aca="false">SUM(D5:D20)</f>
        <v>987922</v>
      </c>
      <c r="E21" s="15"/>
    </row>
    <row r="22" customFormat="false" ht="13.8" hidden="false" customHeight="false" outlineLevel="0" collapsed="false">
      <c r="A22" s="12" t="s">
        <v>29</v>
      </c>
      <c r="B22" s="12"/>
      <c r="C22" s="9" t="s">
        <v>158</v>
      </c>
      <c r="D22" s="10" t="n">
        <v>46815</v>
      </c>
      <c r="E22" s="12" t="s">
        <v>461</v>
      </c>
    </row>
    <row r="23" customFormat="false" ht="15" hidden="false" customHeight="false" outlineLevel="0" collapsed="false">
      <c r="A23" s="4" t="s">
        <v>31</v>
      </c>
      <c r="B23" s="4"/>
      <c r="C23" s="13"/>
      <c r="D23" s="14" t="n">
        <f aca="false">SUM(D22)</f>
        <v>46815</v>
      </c>
      <c r="E23" s="4"/>
    </row>
    <row r="24" customFormat="false" ht="13.8" hidden="false" customHeight="false" outlineLevel="0" collapsed="false">
      <c r="A24" s="12" t="s">
        <v>32</v>
      </c>
      <c r="B24" s="12"/>
      <c r="C24" s="9" t="s">
        <v>311</v>
      </c>
      <c r="D24" s="10" t="n">
        <v>10840</v>
      </c>
      <c r="E24" s="17" t="s">
        <v>777</v>
      </c>
    </row>
    <row r="25" customFormat="false" ht="13.8" hidden="false" customHeight="false" outlineLevel="0" collapsed="false">
      <c r="A25" s="12"/>
      <c r="B25" s="12"/>
      <c r="C25" s="9" t="s">
        <v>143</v>
      </c>
      <c r="D25" s="10" t="n">
        <v>490</v>
      </c>
      <c r="E25" s="17" t="s">
        <v>333</v>
      </c>
    </row>
    <row r="26" customFormat="false" ht="13.8" hidden="false" customHeight="false" outlineLevel="0" collapsed="false">
      <c r="A26" s="12"/>
      <c r="B26" s="12"/>
      <c r="C26" s="9" t="s">
        <v>158</v>
      </c>
      <c r="D26" s="10" t="n">
        <v>939</v>
      </c>
      <c r="E26" s="17" t="s">
        <v>778</v>
      </c>
    </row>
    <row r="27" customFormat="false" ht="13.8" hidden="false" customHeight="false" outlineLevel="0" collapsed="false">
      <c r="A27" s="12"/>
      <c r="B27" s="12"/>
      <c r="C27" s="9" t="s">
        <v>158</v>
      </c>
      <c r="D27" s="10" t="n">
        <v>3593</v>
      </c>
      <c r="E27" s="17" t="s">
        <v>779</v>
      </c>
    </row>
    <row r="28" customFormat="false" ht="13.8" hidden="false" customHeight="false" outlineLevel="0" collapsed="false">
      <c r="A28" s="12"/>
      <c r="B28" s="12"/>
      <c r="C28" s="9" t="s">
        <v>158</v>
      </c>
      <c r="D28" s="10" t="n">
        <v>1437</v>
      </c>
      <c r="E28" s="12" t="s">
        <v>780</v>
      </c>
    </row>
    <row r="29" customFormat="false" ht="15" hidden="false" customHeight="false" outlineLevel="0" collapsed="false">
      <c r="A29" s="4" t="s">
        <v>38</v>
      </c>
      <c r="B29" s="4"/>
      <c r="C29" s="13"/>
      <c r="D29" s="14" t="n">
        <f aca="false">SUM(D24:D28)</f>
        <v>17299</v>
      </c>
      <c r="E29" s="17"/>
    </row>
    <row r="30" customFormat="false" ht="13.8" hidden="false" customHeight="false" outlineLevel="0" collapsed="false">
      <c r="A30" s="12" t="s">
        <v>39</v>
      </c>
      <c r="B30" s="12"/>
      <c r="C30" s="9" t="s">
        <v>485</v>
      </c>
      <c r="D30" s="10" t="n">
        <v>282.08</v>
      </c>
      <c r="E30" s="12" t="s">
        <v>569</v>
      </c>
    </row>
    <row r="31" customFormat="false" ht="13.8" hidden="false" customHeight="false" outlineLevel="0" collapsed="false">
      <c r="A31" s="12"/>
      <c r="B31" s="12"/>
      <c r="C31" s="9" t="s">
        <v>236</v>
      </c>
      <c r="D31" s="10" t="n">
        <v>288</v>
      </c>
      <c r="E31" s="12" t="s">
        <v>569</v>
      </c>
    </row>
    <row r="32" customFormat="false" ht="13.8" hidden="false" customHeight="false" outlineLevel="0" collapsed="false">
      <c r="A32" s="12"/>
      <c r="B32" s="12"/>
      <c r="C32" s="9" t="s">
        <v>236</v>
      </c>
      <c r="D32" s="10" t="n">
        <v>1019.61</v>
      </c>
      <c r="E32" s="12" t="s">
        <v>569</v>
      </c>
    </row>
    <row r="33" customFormat="false" ht="13.8" hidden="false" customHeight="false" outlineLevel="0" collapsed="false">
      <c r="A33" s="12"/>
      <c r="B33" s="12"/>
      <c r="C33" s="9" t="s">
        <v>228</v>
      </c>
      <c r="D33" s="10" t="n">
        <v>311</v>
      </c>
      <c r="E33" s="12" t="s">
        <v>569</v>
      </c>
    </row>
    <row r="34" customFormat="false" ht="13.8" hidden="false" customHeight="false" outlineLevel="0" collapsed="false">
      <c r="A34" s="12"/>
      <c r="B34" s="12"/>
      <c r="C34" s="9" t="s">
        <v>245</v>
      </c>
      <c r="D34" s="10" t="n">
        <v>599</v>
      </c>
      <c r="E34" s="12" t="s">
        <v>569</v>
      </c>
    </row>
    <row r="35" customFormat="false" ht="15" hidden="false" customHeight="false" outlineLevel="0" collapsed="false">
      <c r="A35" s="4" t="s">
        <v>43</v>
      </c>
      <c r="B35" s="4"/>
      <c r="C35" s="13"/>
      <c r="D35" s="14" t="n">
        <f aca="false">SUM(D30:D34)</f>
        <v>2499.69</v>
      </c>
      <c r="E35" s="17"/>
    </row>
    <row r="36" customFormat="false" ht="13.8" hidden="false" customHeight="false" outlineLevel="0" collapsed="false">
      <c r="A36" s="12" t="s">
        <v>44</v>
      </c>
      <c r="B36" s="12"/>
      <c r="C36" s="9" t="s">
        <v>158</v>
      </c>
      <c r="D36" s="10" t="n">
        <v>35175</v>
      </c>
      <c r="E36" s="12" t="s">
        <v>171</v>
      </c>
    </row>
    <row r="37" customFormat="false" ht="15" hidden="false" customHeight="false" outlineLevel="0" collapsed="false">
      <c r="A37" s="4" t="s">
        <v>45</v>
      </c>
      <c r="B37" s="4"/>
      <c r="C37" s="13"/>
      <c r="D37" s="14" t="n">
        <f aca="false">SUM(D36)</f>
        <v>35175</v>
      </c>
      <c r="E37" s="4"/>
    </row>
    <row r="38" customFormat="false" ht="13.8" hidden="false" customHeight="false" outlineLevel="0" collapsed="false">
      <c r="A38" s="12" t="s">
        <v>46</v>
      </c>
      <c r="B38" s="12"/>
      <c r="C38" s="9" t="s">
        <v>158</v>
      </c>
      <c r="D38" s="18" t="n">
        <v>24348</v>
      </c>
      <c r="E38" s="11" t="s">
        <v>570</v>
      </c>
    </row>
    <row r="39" customFormat="false" ht="13.8" hidden="false" customHeight="false" outlineLevel="0" collapsed="false">
      <c r="A39" s="7"/>
      <c r="B39" s="8"/>
      <c r="C39" s="9" t="s">
        <v>158</v>
      </c>
      <c r="D39" s="10" t="n">
        <v>24355</v>
      </c>
      <c r="E39" s="11" t="s">
        <v>173</v>
      </c>
    </row>
    <row r="40" customFormat="false" ht="15" hidden="false" customHeight="false" outlineLevel="0" collapsed="false">
      <c r="A40" s="4" t="s">
        <v>49</v>
      </c>
      <c r="B40" s="4"/>
      <c r="C40" s="13"/>
      <c r="D40" s="14" t="n">
        <f aca="false">SUM(D38:D39)</f>
        <v>48703</v>
      </c>
      <c r="E40" s="17"/>
    </row>
    <row r="41" customFormat="false" ht="13.8" hidden="false" customHeight="false" outlineLevel="0" collapsed="false">
      <c r="A41" s="17" t="s">
        <v>50</v>
      </c>
      <c r="B41" s="17"/>
      <c r="C41" s="17" t="n">
        <v>10</v>
      </c>
      <c r="D41" s="20" t="n">
        <v>1349</v>
      </c>
      <c r="E41" s="17" t="s">
        <v>27</v>
      </c>
    </row>
    <row r="42" customFormat="false" ht="13.8" hidden="false" customHeight="false" outlineLevel="0" collapsed="false">
      <c r="A42" s="17"/>
      <c r="B42" s="17"/>
      <c r="C42" s="17" t="n">
        <v>10</v>
      </c>
      <c r="D42" s="20" t="n">
        <v>1200</v>
      </c>
      <c r="E42" s="17" t="s">
        <v>781</v>
      </c>
    </row>
    <row r="43" customFormat="false" ht="13.8" hidden="false" customHeight="false" outlineLevel="0" collapsed="false">
      <c r="A43" s="4" t="s">
        <v>52</v>
      </c>
      <c r="B43" s="17"/>
      <c r="C43" s="17"/>
      <c r="D43" s="21" t="n">
        <f aca="false">SUM(D41:D42)</f>
        <v>2549</v>
      </c>
      <c r="E43" s="17"/>
    </row>
    <row r="44" customFormat="false" ht="15" hidden="false" customHeight="false" outlineLevel="0" collapsed="false">
      <c r="D44" s="1"/>
    </row>
    <row r="45" customFormat="false" ht="13.8" hidden="false" customHeight="false" outlineLevel="0" collapsed="false">
      <c r="A45" s="2" t="s">
        <v>174</v>
      </c>
      <c r="D45" s="59" t="n">
        <f aca="false">D21+D23+D29+D35+D37+D40+D43</f>
        <v>1140962.69</v>
      </c>
    </row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P1048576"/>
  <sheetViews>
    <sheetView showFormulas="false" showGridLines="true" showRowColHeaders="true" showZeros="true" rightToLeft="false" tabSelected="false" showOutlineSymbols="true" defaultGridColor="true" view="normal" topLeftCell="A59" colorId="64" zoomScale="100" zoomScaleNormal="100" zoomScalePageLayoutView="100" workbookViewId="0">
      <selection pane="topLeft" activeCell="M83" activeCellId="0" sqref="M83"/>
    </sheetView>
  </sheetViews>
  <sheetFormatPr defaultRowHeight="15" zeroHeight="false" outlineLevelRow="0" outlineLevelCol="0"/>
  <cols>
    <col collapsed="false" customWidth="true" hidden="false" outlineLevel="0" max="1" min="1" style="0" width="17.86"/>
    <col collapsed="false" customWidth="true" hidden="false" outlineLevel="0" max="2" min="2" style="0" width="12.14"/>
    <col collapsed="false" customWidth="true" hidden="false" outlineLevel="0" max="3" min="3" style="0" width="8.67"/>
    <col collapsed="false" customWidth="true" hidden="false" outlineLevel="0" max="4" min="4" style="0" width="24.29"/>
    <col collapsed="false" customWidth="true" hidden="false" outlineLevel="0" max="5" min="5" style="0" width="59.57"/>
    <col collapsed="false" customWidth="true" hidden="false" outlineLevel="0" max="1025" min="6" style="0" width="8.67"/>
  </cols>
  <sheetData>
    <row r="1" customFormat="false" ht="15" hidden="false" customHeight="false" outlineLevel="0" collapsed="false">
      <c r="A1" s="2" t="s">
        <v>367</v>
      </c>
      <c r="B1" s="2"/>
      <c r="C1" s="2"/>
      <c r="D1" s="2"/>
    </row>
    <row r="2" customFormat="false" ht="15" hidden="false" customHeight="false" outlineLevel="0" collapsed="false">
      <c r="A2" s="2" t="s">
        <v>1</v>
      </c>
      <c r="B2" s="2"/>
      <c r="C2" s="2"/>
      <c r="D2" s="2"/>
    </row>
    <row r="3" customFormat="false" ht="15" hidden="false" customHeight="false" outlineLevel="0" collapsed="false">
      <c r="A3" s="2"/>
      <c r="B3" s="2"/>
      <c r="C3" s="2"/>
      <c r="D3" s="2"/>
    </row>
    <row r="4" customFormat="false" ht="15" hidden="false" customHeight="false" outlineLevel="0" collapsed="false">
      <c r="A4" s="2" t="s">
        <v>2</v>
      </c>
      <c r="B4" s="2"/>
      <c r="C4" s="2"/>
      <c r="D4" s="2"/>
    </row>
    <row r="5" customFormat="false" ht="15" hidden="false" customHeight="false" outlineLevel="0" collapsed="false">
      <c r="A5" s="2" t="s">
        <v>54</v>
      </c>
      <c r="B5" s="2"/>
      <c r="C5" s="2"/>
      <c r="D5" s="2"/>
    </row>
    <row r="6" customFormat="false" ht="15" hidden="false" customHeight="false" outlineLevel="0" collapsed="false">
      <c r="A6" s="2"/>
      <c r="B6" s="2"/>
      <c r="C6" s="2"/>
      <c r="D6" s="2"/>
    </row>
    <row r="7" customFormat="false" ht="15" hidden="false" customHeight="false" outlineLevel="0" collapsed="false">
      <c r="A7" s="2"/>
      <c r="B7" s="2"/>
      <c r="C7" s="2"/>
      <c r="D7" s="2"/>
    </row>
    <row r="8" customFormat="false" ht="15" hidden="false" customHeight="false" outlineLevel="0" collapsed="false">
      <c r="A8" s="2"/>
      <c r="B8" s="2"/>
      <c r="C8" s="2"/>
      <c r="D8" s="60" t="s">
        <v>782</v>
      </c>
      <c r="E8" s="76"/>
    </row>
    <row r="10" customFormat="false" ht="15" hidden="false" customHeight="false" outlineLevel="0" collapsed="false">
      <c r="A10" s="4" t="s">
        <v>5</v>
      </c>
      <c r="B10" s="5" t="s">
        <v>6</v>
      </c>
      <c r="C10" s="5" t="s">
        <v>7</v>
      </c>
      <c r="D10" s="5" t="s">
        <v>8</v>
      </c>
      <c r="E10" s="4" t="s">
        <v>9</v>
      </c>
    </row>
    <row r="11" customFormat="false" ht="13.8" hidden="false" customHeight="false" outlineLevel="0" collapsed="false">
      <c r="A11" s="7" t="s">
        <v>55</v>
      </c>
      <c r="B11" s="5"/>
      <c r="C11" s="22" t="n">
        <v>14</v>
      </c>
      <c r="D11" s="10" t="n">
        <v>7021</v>
      </c>
      <c r="E11" s="17" t="s">
        <v>783</v>
      </c>
    </row>
    <row r="12" customFormat="false" ht="15" hidden="false" customHeight="false" outlineLevel="0" collapsed="false">
      <c r="A12" s="23" t="s">
        <v>56</v>
      </c>
      <c r="B12" s="5"/>
      <c r="C12" s="5"/>
      <c r="D12" s="14" t="n">
        <f aca="false">SUM(D11:D11)</f>
        <v>7021</v>
      </c>
      <c r="E12" s="4"/>
    </row>
    <row r="13" customFormat="false" ht="13.8" hidden="false" customHeight="false" outlineLevel="0" collapsed="false">
      <c r="A13" s="81" t="s">
        <v>784</v>
      </c>
      <c r="B13" s="8"/>
      <c r="D13" s="17"/>
      <c r="E13" s="17"/>
    </row>
    <row r="14" customFormat="false" ht="15" hidden="false" customHeight="false" outlineLevel="0" collapsed="false">
      <c r="A14" s="23" t="s">
        <v>181</v>
      </c>
      <c r="B14" s="8"/>
      <c r="C14" s="8"/>
      <c r="D14" s="14" t="n">
        <f aca="false">SUM(D13)</f>
        <v>0</v>
      </c>
      <c r="E14" s="12"/>
    </row>
    <row r="15" customFormat="false" ht="13.8" hidden="false" customHeight="false" outlineLevel="0" collapsed="false">
      <c r="A15" s="7" t="s">
        <v>57</v>
      </c>
      <c r="B15" s="8"/>
      <c r="C15" s="9" t="s">
        <v>238</v>
      </c>
      <c r="D15" s="10" t="n">
        <v>3.25</v>
      </c>
      <c r="E15" s="12" t="s">
        <v>785</v>
      </c>
    </row>
    <row r="16" customFormat="false" ht="15" hidden="false" customHeight="false" outlineLevel="0" collapsed="false">
      <c r="A16" s="23" t="s">
        <v>59</v>
      </c>
      <c r="B16" s="5"/>
      <c r="C16" s="24"/>
      <c r="D16" s="14" t="n">
        <f aca="false">SUM(D15:D15)</f>
        <v>3.25</v>
      </c>
      <c r="E16" s="4"/>
    </row>
    <row r="17" customFormat="false" ht="15" hidden="false" customHeight="false" outlineLevel="0" collapsed="false">
      <c r="A17" s="23"/>
      <c r="B17" s="5"/>
      <c r="C17" s="24"/>
      <c r="D17" s="14"/>
      <c r="E17" s="4"/>
    </row>
    <row r="18" customFormat="false" ht="13.8" hidden="false" customHeight="false" outlineLevel="0" collapsed="false">
      <c r="A18" s="7" t="s">
        <v>60</v>
      </c>
      <c r="B18" s="8"/>
      <c r="C18" s="9" t="s">
        <v>238</v>
      </c>
      <c r="D18" s="10" t="n">
        <v>1082.36</v>
      </c>
      <c r="E18" s="17" t="s">
        <v>786</v>
      </c>
    </row>
    <row r="19" customFormat="false" ht="13.8" hidden="false" customHeight="false" outlineLevel="0" collapsed="false">
      <c r="A19" s="7"/>
      <c r="B19" s="8"/>
      <c r="C19" s="9" t="s">
        <v>221</v>
      </c>
      <c r="D19" s="10" t="n">
        <v>937.64</v>
      </c>
      <c r="E19" s="17" t="s">
        <v>474</v>
      </c>
    </row>
    <row r="20" customFormat="false" ht="13.8" hidden="false" customHeight="false" outlineLevel="0" collapsed="false">
      <c r="A20" s="23" t="s">
        <v>64</v>
      </c>
      <c r="B20" s="5"/>
      <c r="C20" s="24"/>
      <c r="D20" s="14" t="n">
        <f aca="false">SUM(D18:D19)</f>
        <v>2020</v>
      </c>
      <c r="E20" s="17"/>
    </row>
    <row r="21" customFormat="false" ht="15" hidden="false" customHeight="false" outlineLevel="0" collapsed="false">
      <c r="A21" s="23"/>
      <c r="B21" s="5"/>
      <c r="C21" s="24"/>
      <c r="D21" s="14"/>
      <c r="E21" s="17"/>
    </row>
    <row r="22" customFormat="false" ht="13.8" hidden="false" customHeight="false" outlineLevel="0" collapsed="false">
      <c r="A22" s="7" t="s">
        <v>65</v>
      </c>
      <c r="B22" s="12"/>
      <c r="C22" s="9" t="s">
        <v>312</v>
      </c>
      <c r="D22" s="10" t="n">
        <v>10551.48</v>
      </c>
      <c r="E22" s="12" t="s">
        <v>475</v>
      </c>
    </row>
    <row r="23" customFormat="false" ht="15" hidden="false" customHeight="false" outlineLevel="0" collapsed="false">
      <c r="A23" s="23" t="s">
        <v>68</v>
      </c>
      <c r="B23" s="4"/>
      <c r="C23" s="25"/>
      <c r="D23" s="14" t="n">
        <f aca="false">SUM(D22:D22)</f>
        <v>10551.48</v>
      </c>
      <c r="E23" s="4"/>
    </row>
    <row r="24" customFormat="false" ht="15" hidden="false" customHeight="false" outlineLevel="0" collapsed="false">
      <c r="A24" s="7" t="s">
        <v>69</v>
      </c>
      <c r="B24" s="12"/>
      <c r="C24" s="9" t="s">
        <v>41</v>
      </c>
      <c r="D24" s="10" t="n">
        <v>105.99</v>
      </c>
      <c r="E24" s="17" t="s">
        <v>787</v>
      </c>
    </row>
    <row r="25" customFormat="false" ht="15" hidden="false" customHeight="false" outlineLevel="0" collapsed="false">
      <c r="A25" s="23" t="s">
        <v>73</v>
      </c>
      <c r="B25" s="4"/>
      <c r="C25" s="25"/>
      <c r="D25" s="14" t="n">
        <f aca="false">SUM(D24:D24)</f>
        <v>105.99</v>
      </c>
      <c r="E25" s="4"/>
    </row>
    <row r="26" customFormat="false" ht="15" hidden="false" customHeight="false" outlineLevel="0" collapsed="false">
      <c r="A26" s="74" t="s">
        <v>580</v>
      </c>
      <c r="B26" s="12"/>
      <c r="C26" s="9"/>
      <c r="D26" s="10"/>
      <c r="E26" s="12"/>
    </row>
    <row r="27" customFormat="false" ht="15" hidden="false" customHeight="false" outlineLevel="0" collapsed="false">
      <c r="A27" s="23" t="s">
        <v>265</v>
      </c>
      <c r="B27" s="4"/>
      <c r="C27" s="25"/>
      <c r="D27" s="14" t="n">
        <v>0</v>
      </c>
      <c r="E27" s="4"/>
    </row>
    <row r="28" customFormat="false" ht="13.8" hidden="false" customHeight="false" outlineLevel="0" collapsed="false">
      <c r="A28" s="7" t="s">
        <v>74</v>
      </c>
      <c r="B28" s="12"/>
      <c r="C28" s="9" t="s">
        <v>236</v>
      </c>
      <c r="D28" s="26" t="n">
        <v>1</v>
      </c>
      <c r="E28" s="17" t="s">
        <v>788</v>
      </c>
    </row>
    <row r="29" customFormat="false" ht="13.8" hidden="false" customHeight="false" outlineLevel="0" collapsed="false">
      <c r="A29" s="7"/>
      <c r="B29" s="12"/>
      <c r="C29" s="9" t="s">
        <v>316</v>
      </c>
      <c r="D29" s="26" t="n">
        <v>1508.58</v>
      </c>
      <c r="E29" s="17" t="s">
        <v>789</v>
      </c>
    </row>
    <row r="30" customFormat="false" ht="13.8" hidden="false" customHeight="false" outlineLevel="0" collapsed="false">
      <c r="A30" s="7"/>
      <c r="B30" s="12"/>
      <c r="C30" s="9" t="s">
        <v>238</v>
      </c>
      <c r="D30" s="26" t="n">
        <v>1000.55</v>
      </c>
      <c r="E30" s="17" t="s">
        <v>790</v>
      </c>
    </row>
    <row r="31" customFormat="false" ht="13.8" hidden="false" customHeight="false" outlineLevel="0" collapsed="false">
      <c r="A31" s="7"/>
      <c r="B31" s="12"/>
      <c r="C31" s="9" t="s">
        <v>221</v>
      </c>
      <c r="D31" s="80" t="n">
        <v>49.34</v>
      </c>
      <c r="E31" s="17" t="s">
        <v>791</v>
      </c>
      <c r="P31" s="2"/>
    </row>
    <row r="32" customFormat="false" ht="13.8" hidden="false" customHeight="false" outlineLevel="0" collapsed="false">
      <c r="A32" s="7"/>
      <c r="B32" s="12"/>
      <c r="C32" s="9" t="s">
        <v>192</v>
      </c>
      <c r="D32" s="80" t="n">
        <v>3399.89</v>
      </c>
      <c r="E32" s="17" t="s">
        <v>792</v>
      </c>
    </row>
    <row r="33" customFormat="false" ht="13.8" hidden="false" customHeight="false" outlineLevel="0" collapsed="false">
      <c r="A33" s="7"/>
      <c r="B33" s="12"/>
      <c r="C33" s="9"/>
      <c r="D33" s="80" t="n">
        <v>-547.72</v>
      </c>
      <c r="E33" s="17" t="s">
        <v>789</v>
      </c>
    </row>
    <row r="34" customFormat="false" ht="15" hidden="false" customHeight="false" outlineLevel="0" collapsed="false">
      <c r="A34" s="4" t="s">
        <v>82</v>
      </c>
      <c r="B34" s="4"/>
      <c r="C34" s="13"/>
      <c r="D34" s="14" t="n">
        <f aca="false">SUM(D28:D32)</f>
        <v>5959.36</v>
      </c>
      <c r="E34" s="12"/>
    </row>
    <row r="35" customFormat="false" ht="13.8" hidden="false" customHeight="false" outlineLevel="0" collapsed="false">
      <c r="A35" s="12" t="s">
        <v>83</v>
      </c>
      <c r="B35" s="12"/>
      <c r="C35" s="9" t="s">
        <v>236</v>
      </c>
      <c r="D35" s="10" t="n">
        <v>2928.88</v>
      </c>
      <c r="E35" s="11" t="s">
        <v>793</v>
      </c>
    </row>
    <row r="36" customFormat="false" ht="13.8" hidden="false" customHeight="false" outlineLevel="0" collapsed="false">
      <c r="A36" s="12"/>
      <c r="B36" s="12"/>
      <c r="C36" s="9" t="s">
        <v>15</v>
      </c>
      <c r="D36" s="10" t="n">
        <v>775.33</v>
      </c>
      <c r="E36" s="17" t="s">
        <v>794</v>
      </c>
    </row>
    <row r="37" customFormat="false" ht="13.8" hidden="false" customHeight="false" outlineLevel="0" collapsed="false">
      <c r="A37" s="12"/>
      <c r="B37" s="12"/>
      <c r="C37" s="9" t="s">
        <v>238</v>
      </c>
      <c r="D37" s="10" t="n">
        <v>1799.28</v>
      </c>
      <c r="E37" s="17" t="s">
        <v>795</v>
      </c>
    </row>
    <row r="38" customFormat="false" ht="13.8" hidden="false" customHeight="false" outlineLevel="0" collapsed="false">
      <c r="A38" s="12"/>
      <c r="B38" s="12"/>
      <c r="C38" s="9" t="s">
        <v>238</v>
      </c>
      <c r="D38" s="10" t="n">
        <v>1345.22</v>
      </c>
      <c r="E38" s="17" t="s">
        <v>796</v>
      </c>
    </row>
    <row r="39" customFormat="false" ht="13.8" hidden="false" customHeight="false" outlineLevel="0" collapsed="false">
      <c r="A39" s="12"/>
      <c r="B39" s="12"/>
      <c r="C39" s="9" t="s">
        <v>312</v>
      </c>
      <c r="D39" s="10" t="n">
        <v>123.41</v>
      </c>
      <c r="E39" s="17" t="s">
        <v>796</v>
      </c>
    </row>
    <row r="40" customFormat="false" ht="13.8" hidden="false" customHeight="false" outlineLevel="0" collapsed="false">
      <c r="A40" s="12"/>
      <c r="B40" s="12"/>
      <c r="C40" s="9" t="s">
        <v>312</v>
      </c>
      <c r="D40" s="10" t="n">
        <v>176.41</v>
      </c>
      <c r="E40" s="17" t="s">
        <v>797</v>
      </c>
    </row>
    <row r="41" customFormat="false" ht="13.8" hidden="false" customHeight="false" outlineLevel="0" collapsed="false">
      <c r="A41" s="12"/>
      <c r="B41" s="12"/>
      <c r="C41" s="9" t="s">
        <v>312</v>
      </c>
      <c r="D41" s="10" t="n">
        <v>2352.01</v>
      </c>
      <c r="E41" s="17" t="s">
        <v>798</v>
      </c>
    </row>
    <row r="42" customFormat="false" ht="13.8" hidden="false" customHeight="false" outlineLevel="0" collapsed="false">
      <c r="A42" s="12"/>
      <c r="B42" s="12"/>
      <c r="C42" s="9" t="s">
        <v>312</v>
      </c>
      <c r="D42" s="10" t="n">
        <v>264.52</v>
      </c>
      <c r="E42" s="17" t="s">
        <v>88</v>
      </c>
    </row>
    <row r="43" customFormat="false" ht="13.8" hidden="false" customHeight="false" outlineLevel="0" collapsed="false">
      <c r="A43" s="12"/>
      <c r="B43" s="12"/>
      <c r="C43" s="9" t="s">
        <v>245</v>
      </c>
      <c r="D43" s="10" t="n">
        <v>250</v>
      </c>
      <c r="E43" s="17" t="s">
        <v>799</v>
      </c>
    </row>
    <row r="44" customFormat="false" ht="15" hidden="false" customHeight="false" outlineLevel="0" collapsed="false">
      <c r="A44" s="82" t="s">
        <v>90</v>
      </c>
      <c r="B44" s="82"/>
      <c r="C44" s="83"/>
      <c r="D44" s="84" t="n">
        <f aca="false">SUM(D35:D43)</f>
        <v>10015.06</v>
      </c>
      <c r="E44" s="82"/>
    </row>
    <row r="45" customFormat="false" ht="15" hidden="false" customHeight="false" outlineLevel="0" collapsed="false">
      <c r="A45" s="12" t="s">
        <v>91</v>
      </c>
      <c r="B45" s="4"/>
      <c r="C45" s="9" t="s">
        <v>236</v>
      </c>
      <c r="D45" s="10" t="n">
        <v>1725.5</v>
      </c>
      <c r="E45" s="12" t="s">
        <v>800</v>
      </c>
    </row>
    <row r="46" customFormat="false" ht="13.8" hidden="false" customHeight="false" outlineLevel="0" collapsed="false">
      <c r="A46" s="17"/>
      <c r="B46" s="4"/>
      <c r="C46" s="17" t="n">
        <v>7</v>
      </c>
      <c r="D46" s="10" t="n">
        <v>410.24</v>
      </c>
      <c r="E46" s="12" t="s">
        <v>801</v>
      </c>
    </row>
    <row r="47" customFormat="false" ht="13.8" hidden="false" customHeight="false" outlineLevel="0" collapsed="false">
      <c r="A47" s="17"/>
      <c r="B47" s="4"/>
      <c r="C47" s="17" t="n">
        <v>7</v>
      </c>
      <c r="D47" s="10" t="n">
        <v>13.75</v>
      </c>
      <c r="E47" s="12" t="s">
        <v>802</v>
      </c>
    </row>
    <row r="48" customFormat="false" ht="13.8" hidden="false" customHeight="false" outlineLevel="0" collapsed="false">
      <c r="B48" s="4"/>
      <c r="C48" s="17" t="n">
        <v>7</v>
      </c>
      <c r="D48" s="10" t="n">
        <v>2.81</v>
      </c>
      <c r="E48" s="12" t="s">
        <v>803</v>
      </c>
    </row>
    <row r="49" customFormat="false" ht="13.8" hidden="false" customHeight="false" outlineLevel="0" collapsed="false">
      <c r="A49" s="12"/>
      <c r="B49" s="4"/>
      <c r="C49" s="9" t="s">
        <v>804</v>
      </c>
      <c r="D49" s="10" t="n">
        <v>120.51</v>
      </c>
      <c r="E49" s="12" t="s">
        <v>805</v>
      </c>
    </row>
    <row r="50" customFormat="false" ht="13.8" hidden="false" customHeight="false" outlineLevel="0" collapsed="false">
      <c r="A50" s="12"/>
      <c r="B50" s="4"/>
      <c r="C50" s="9" t="s">
        <v>236</v>
      </c>
      <c r="D50" s="10" t="n">
        <v>17.8</v>
      </c>
      <c r="E50" s="12" t="s">
        <v>806</v>
      </c>
    </row>
    <row r="51" customFormat="false" ht="13.8" hidden="false" customHeight="false" outlineLevel="0" collapsed="false">
      <c r="A51" s="12"/>
      <c r="B51" s="4"/>
      <c r="C51" s="9" t="s">
        <v>236</v>
      </c>
      <c r="D51" s="10" t="n">
        <v>5652.76</v>
      </c>
      <c r="E51" s="17" t="s">
        <v>807</v>
      </c>
    </row>
    <row r="52" customFormat="false" ht="13.8" hidden="false" customHeight="false" outlineLevel="0" collapsed="false">
      <c r="A52" s="12"/>
      <c r="B52" s="4"/>
      <c r="C52" s="9" t="s">
        <v>316</v>
      </c>
      <c r="D52" s="10" t="n">
        <v>6545</v>
      </c>
      <c r="E52" s="12" t="s">
        <v>808</v>
      </c>
    </row>
    <row r="53" customFormat="false" ht="13.8" hidden="false" customHeight="false" outlineLevel="0" collapsed="false">
      <c r="A53" s="12"/>
      <c r="B53" s="4"/>
      <c r="C53" s="9" t="s">
        <v>238</v>
      </c>
      <c r="D53" s="10" t="n">
        <v>17680.64</v>
      </c>
      <c r="E53" s="12" t="s">
        <v>495</v>
      </c>
    </row>
    <row r="54" customFormat="false" ht="13.8" hidden="false" customHeight="false" outlineLevel="0" collapsed="false">
      <c r="A54" s="12"/>
      <c r="B54" s="4"/>
      <c r="C54" s="9" t="s">
        <v>238</v>
      </c>
      <c r="D54" s="10" t="n">
        <v>19486.25</v>
      </c>
      <c r="E54" s="12" t="s">
        <v>608</v>
      </c>
    </row>
    <row r="55" customFormat="false" ht="13.8" hidden="false" customHeight="false" outlineLevel="0" collapsed="false">
      <c r="A55" s="12"/>
      <c r="B55" s="4"/>
      <c r="C55" s="9" t="s">
        <v>238</v>
      </c>
      <c r="D55" s="10" t="n">
        <v>84.92</v>
      </c>
      <c r="E55" s="17" t="s">
        <v>809</v>
      </c>
    </row>
    <row r="56" customFormat="false" ht="13.8" hidden="false" customHeight="false" outlineLevel="0" collapsed="false">
      <c r="A56" s="12"/>
      <c r="B56" s="4"/>
      <c r="C56" s="9" t="s">
        <v>238</v>
      </c>
      <c r="D56" s="10" t="n">
        <v>24.23</v>
      </c>
      <c r="E56" s="12" t="s">
        <v>810</v>
      </c>
    </row>
    <row r="57" customFormat="false" ht="13.8" hidden="false" customHeight="false" outlineLevel="0" collapsed="false">
      <c r="A57" s="12"/>
      <c r="B57" s="4"/>
      <c r="C57" s="9" t="s">
        <v>238</v>
      </c>
      <c r="D57" s="10" t="n">
        <v>10.07</v>
      </c>
      <c r="E57" s="17" t="s">
        <v>811</v>
      </c>
    </row>
    <row r="58" customFormat="false" ht="13.8" hidden="false" customHeight="false" outlineLevel="0" collapsed="false">
      <c r="A58" s="12"/>
      <c r="B58" s="4"/>
      <c r="C58" s="9" t="s">
        <v>238</v>
      </c>
      <c r="D58" s="10" t="n">
        <v>17.65</v>
      </c>
      <c r="E58" s="17" t="s">
        <v>812</v>
      </c>
    </row>
    <row r="59" customFormat="false" ht="13.8" hidden="false" customHeight="false" outlineLevel="0" collapsed="false">
      <c r="A59" s="12"/>
      <c r="B59" s="4"/>
      <c r="C59" s="9" t="s">
        <v>238</v>
      </c>
      <c r="D59" s="10" t="n">
        <v>4.59</v>
      </c>
      <c r="E59" s="12" t="s">
        <v>813</v>
      </c>
    </row>
    <row r="60" customFormat="false" ht="13.8" hidden="false" customHeight="false" outlineLevel="0" collapsed="false">
      <c r="A60" s="12"/>
      <c r="B60" s="4"/>
      <c r="C60" s="9" t="s">
        <v>238</v>
      </c>
      <c r="D60" s="10" t="n">
        <v>175.71</v>
      </c>
      <c r="E60" s="12" t="s">
        <v>814</v>
      </c>
    </row>
    <row r="61" customFormat="false" ht="13.8" hidden="false" customHeight="false" outlineLevel="0" collapsed="false">
      <c r="A61" s="12"/>
      <c r="B61" s="4"/>
      <c r="C61" s="9" t="s">
        <v>238</v>
      </c>
      <c r="D61" s="10" t="n">
        <v>52.67</v>
      </c>
      <c r="E61" s="12" t="s">
        <v>815</v>
      </c>
    </row>
    <row r="62" customFormat="false" ht="13.8" hidden="false" customHeight="false" outlineLevel="0" collapsed="false">
      <c r="A62" s="12"/>
      <c r="B62" s="4"/>
      <c r="C62" s="9" t="s">
        <v>312</v>
      </c>
      <c r="D62" s="10" t="n">
        <v>2.81</v>
      </c>
      <c r="E62" s="12" t="s">
        <v>816</v>
      </c>
    </row>
    <row r="63" customFormat="false" ht="13.8" hidden="false" customHeight="false" outlineLevel="0" collapsed="false">
      <c r="A63" s="12"/>
      <c r="B63" s="4"/>
      <c r="C63" s="9" t="s">
        <v>312</v>
      </c>
      <c r="D63" s="10" t="n">
        <v>120.51</v>
      </c>
      <c r="E63" s="17" t="s">
        <v>805</v>
      </c>
    </row>
    <row r="64" customFormat="false" ht="13.8" hidden="false" customHeight="false" outlineLevel="0" collapsed="false">
      <c r="A64" s="12"/>
      <c r="B64" s="4"/>
      <c r="C64" s="9" t="s">
        <v>133</v>
      </c>
      <c r="D64" s="10" t="n">
        <v>3300</v>
      </c>
      <c r="E64" s="17" t="s">
        <v>817</v>
      </c>
    </row>
    <row r="65" customFormat="false" ht="13.8" hidden="false" customHeight="false" outlineLevel="0" collapsed="false">
      <c r="A65" s="12"/>
      <c r="B65" s="4"/>
      <c r="C65" s="9" t="s">
        <v>221</v>
      </c>
      <c r="D65" s="10" t="n">
        <v>1119</v>
      </c>
      <c r="E65" s="17" t="s">
        <v>818</v>
      </c>
    </row>
    <row r="66" customFormat="false" ht="13.8" hidden="false" customHeight="false" outlineLevel="0" collapsed="false">
      <c r="A66" s="12"/>
      <c r="B66" s="4"/>
      <c r="C66" s="9" t="s">
        <v>313</v>
      </c>
      <c r="D66" s="10" t="n">
        <v>3.05</v>
      </c>
      <c r="E66" s="17" t="s">
        <v>819</v>
      </c>
    </row>
    <row r="67" customFormat="false" ht="13.8" hidden="false" customHeight="false" outlineLevel="0" collapsed="false">
      <c r="A67" s="12"/>
      <c r="B67" s="4"/>
      <c r="C67" s="9" t="s">
        <v>313</v>
      </c>
      <c r="D67" s="10" t="n">
        <v>24.89</v>
      </c>
      <c r="E67" s="17" t="s">
        <v>806</v>
      </c>
    </row>
    <row r="68" customFormat="false" ht="13.8" hidden="false" customHeight="false" outlineLevel="0" collapsed="false">
      <c r="A68" s="12"/>
      <c r="B68" s="4"/>
      <c r="C68" s="9" t="s">
        <v>313</v>
      </c>
      <c r="D68" s="10" t="n">
        <v>117.8</v>
      </c>
      <c r="E68" s="17" t="s">
        <v>802</v>
      </c>
    </row>
    <row r="69" customFormat="false" ht="15" hidden="false" customHeight="false" outlineLevel="0" collapsed="false">
      <c r="A69" s="4" t="s">
        <v>108</v>
      </c>
      <c r="B69" s="4"/>
      <c r="C69" s="9"/>
      <c r="D69" s="14" t="n">
        <f aca="false">SUM(D45:D68)</f>
        <v>56713.16</v>
      </c>
      <c r="E69" s="17"/>
    </row>
    <row r="70" customFormat="false" ht="13.8" hidden="false" customHeight="false" outlineLevel="0" collapsed="false">
      <c r="A70" s="43" t="s">
        <v>217</v>
      </c>
      <c r="B70" s="4"/>
      <c r="C70" s="0" t="n">
        <v>14</v>
      </c>
      <c r="D70" s="17" t="n">
        <v>1061.41</v>
      </c>
      <c r="E70" s="17" t="s">
        <v>820</v>
      </c>
    </row>
    <row r="71" customFormat="false" ht="13.8" hidden="false" customHeight="false" outlineLevel="0" collapsed="false">
      <c r="A71" s="43"/>
      <c r="B71" s="4"/>
      <c r="C71" s="0" t="n">
        <v>28</v>
      </c>
      <c r="D71" s="17" t="n">
        <v>13936.13</v>
      </c>
      <c r="E71" s="17" t="s">
        <v>821</v>
      </c>
    </row>
    <row r="72" customFormat="false" ht="15" hidden="false" customHeight="false" outlineLevel="0" collapsed="false">
      <c r="A72" s="4" t="s">
        <v>220</v>
      </c>
      <c r="B72" s="4"/>
      <c r="C72" s="9"/>
      <c r="D72" s="14" t="n">
        <f aca="false">SUM(D70:DD71)</f>
        <v>14997.54</v>
      </c>
      <c r="E72" s="17"/>
    </row>
    <row r="73" customFormat="false" ht="13.8" hidden="false" customHeight="false" outlineLevel="0" collapsed="false">
      <c r="A73" s="17" t="s">
        <v>302</v>
      </c>
      <c r="B73" s="12"/>
      <c r="C73" s="9" t="s">
        <v>133</v>
      </c>
      <c r="D73" s="10" t="n">
        <v>1188.81</v>
      </c>
      <c r="E73" s="17" t="s">
        <v>822</v>
      </c>
    </row>
    <row r="74" customFormat="false" ht="15" hidden="false" customHeight="false" outlineLevel="0" collapsed="false">
      <c r="A74" s="4" t="s">
        <v>111</v>
      </c>
      <c r="B74" s="12"/>
      <c r="C74" s="9"/>
      <c r="D74" s="14" t="n">
        <f aca="false">SUM(D73:D73)</f>
        <v>1188.81</v>
      </c>
      <c r="E74" s="17"/>
    </row>
    <row r="75" customFormat="false" ht="13.8" hidden="false" customHeight="false" outlineLevel="0" collapsed="false">
      <c r="A75" s="12" t="s">
        <v>112</v>
      </c>
      <c r="B75" s="12"/>
      <c r="C75" s="9" t="s">
        <v>236</v>
      </c>
      <c r="D75" s="10" t="n">
        <v>367.99</v>
      </c>
      <c r="E75" s="12" t="s">
        <v>300</v>
      </c>
    </row>
    <row r="76" customFormat="false" ht="13.8" hidden="false" customHeight="false" outlineLevel="0" collapsed="false">
      <c r="A76" s="12"/>
      <c r="B76" s="12"/>
      <c r="C76" s="9" t="s">
        <v>236</v>
      </c>
      <c r="D76" s="10" t="n">
        <v>486.06</v>
      </c>
      <c r="E76" s="12" t="s">
        <v>300</v>
      </c>
    </row>
    <row r="77" customFormat="false" ht="13.8" hidden="false" customHeight="false" outlineLevel="0" collapsed="false">
      <c r="A77" s="12"/>
      <c r="B77" s="12"/>
      <c r="C77" s="9" t="s">
        <v>236</v>
      </c>
      <c r="D77" s="10" t="n">
        <v>578.9</v>
      </c>
      <c r="E77" s="12" t="s">
        <v>300</v>
      </c>
    </row>
    <row r="78" customFormat="false" ht="13.8" hidden="false" customHeight="false" outlineLevel="0" collapsed="false">
      <c r="A78" s="12"/>
      <c r="B78" s="12"/>
      <c r="C78" s="9" t="s">
        <v>236</v>
      </c>
      <c r="D78" s="10" t="n">
        <v>284.12</v>
      </c>
      <c r="E78" s="12" t="s">
        <v>300</v>
      </c>
    </row>
    <row r="79" customFormat="false" ht="13.8" hidden="false" customHeight="false" outlineLevel="0" collapsed="false">
      <c r="A79" s="12"/>
      <c r="B79" s="12"/>
      <c r="C79" s="9" t="s">
        <v>316</v>
      </c>
      <c r="D79" s="10" t="n">
        <v>397.44</v>
      </c>
      <c r="E79" s="12" t="s">
        <v>300</v>
      </c>
    </row>
    <row r="80" customFormat="false" ht="13.8" hidden="false" customHeight="false" outlineLevel="0" collapsed="false">
      <c r="A80" s="12"/>
      <c r="B80" s="12"/>
      <c r="C80" s="9" t="s">
        <v>238</v>
      </c>
      <c r="D80" s="10" t="n">
        <v>463.68</v>
      </c>
      <c r="E80" s="12" t="s">
        <v>300</v>
      </c>
    </row>
    <row r="81" customFormat="false" ht="13.8" hidden="false" customHeight="false" outlineLevel="0" collapsed="false">
      <c r="A81" s="12"/>
      <c r="B81" s="12"/>
      <c r="C81" s="9" t="s">
        <v>238</v>
      </c>
      <c r="D81" s="10" t="n">
        <v>261.01</v>
      </c>
      <c r="E81" s="12" t="s">
        <v>300</v>
      </c>
    </row>
    <row r="82" customFormat="false" ht="13.8" hidden="false" customHeight="false" outlineLevel="0" collapsed="false">
      <c r="A82" s="12"/>
      <c r="B82" s="12"/>
      <c r="C82" s="9" t="s">
        <v>79</v>
      </c>
      <c r="D82" s="10" t="n">
        <v>215.56</v>
      </c>
      <c r="E82" s="12" t="s">
        <v>300</v>
      </c>
    </row>
    <row r="83" customFormat="false" ht="13.8" hidden="false" customHeight="false" outlineLevel="0" collapsed="false">
      <c r="A83" s="12"/>
      <c r="B83" s="12"/>
      <c r="C83" s="9" t="s">
        <v>79</v>
      </c>
      <c r="D83" s="10" t="n">
        <v>207.55</v>
      </c>
      <c r="E83" s="12" t="s">
        <v>300</v>
      </c>
    </row>
    <row r="84" customFormat="false" ht="13.8" hidden="false" customHeight="false" outlineLevel="0" collapsed="false">
      <c r="A84" s="12"/>
      <c r="B84" s="12"/>
      <c r="C84" s="9" t="s">
        <v>79</v>
      </c>
      <c r="D84" s="10" t="n">
        <v>518.76</v>
      </c>
      <c r="E84" s="12" t="s">
        <v>300</v>
      </c>
    </row>
    <row r="85" customFormat="false" ht="13.8" hidden="false" customHeight="false" outlineLevel="0" collapsed="false">
      <c r="A85" s="12"/>
      <c r="B85" s="12"/>
      <c r="C85" s="9" t="s">
        <v>42</v>
      </c>
      <c r="D85" s="10" t="n">
        <v>140</v>
      </c>
      <c r="E85" s="12" t="s">
        <v>823</v>
      </c>
    </row>
    <row r="86" customFormat="false" ht="13.8" hidden="false" customHeight="false" outlineLevel="0" collapsed="false">
      <c r="A86" s="12"/>
      <c r="B86" s="12"/>
      <c r="C86" s="9" t="s">
        <v>133</v>
      </c>
      <c r="D86" s="10" t="n">
        <v>814.52</v>
      </c>
      <c r="E86" s="12" t="s">
        <v>300</v>
      </c>
    </row>
    <row r="87" customFormat="false" ht="13.8" hidden="false" customHeight="false" outlineLevel="0" collapsed="false">
      <c r="A87" s="12"/>
      <c r="B87" s="12"/>
      <c r="C87" s="9" t="s">
        <v>221</v>
      </c>
      <c r="D87" s="10" t="n">
        <v>271.34</v>
      </c>
      <c r="E87" s="12" t="s">
        <v>300</v>
      </c>
    </row>
    <row r="88" customFormat="false" ht="13.8" hidden="false" customHeight="false" outlineLevel="0" collapsed="false">
      <c r="A88" s="12"/>
      <c r="B88" s="12"/>
      <c r="C88" s="9" t="s">
        <v>192</v>
      </c>
      <c r="D88" s="10" t="n">
        <v>409.39</v>
      </c>
      <c r="E88" s="12" t="s">
        <v>300</v>
      </c>
    </row>
    <row r="89" customFormat="false" ht="13.8" hidden="false" customHeight="false" outlineLevel="0" collapsed="false">
      <c r="A89" s="12"/>
      <c r="B89" s="12"/>
      <c r="C89" s="9" t="s">
        <v>192</v>
      </c>
      <c r="D89" s="10" t="n">
        <v>222.28</v>
      </c>
      <c r="E89" s="12" t="s">
        <v>300</v>
      </c>
    </row>
    <row r="90" customFormat="false" ht="13.8" hidden="false" customHeight="false" outlineLevel="0" collapsed="false">
      <c r="A90" s="12"/>
      <c r="B90" s="12"/>
      <c r="C90" s="9" t="s">
        <v>192</v>
      </c>
      <c r="D90" s="10" t="n">
        <v>437.11</v>
      </c>
      <c r="E90" s="12" t="s">
        <v>300</v>
      </c>
    </row>
    <row r="91" customFormat="false" ht="13.8" hidden="false" customHeight="false" outlineLevel="0" collapsed="false">
      <c r="A91" s="12"/>
      <c r="B91" s="12"/>
      <c r="C91" s="9" t="s">
        <v>245</v>
      </c>
      <c r="D91" s="10" t="n">
        <v>1689.06</v>
      </c>
      <c r="E91" s="12" t="s">
        <v>300</v>
      </c>
    </row>
    <row r="92" customFormat="false" ht="13.8" hidden="false" customHeight="false" outlineLevel="0" collapsed="false">
      <c r="A92" s="12"/>
      <c r="B92" s="12"/>
      <c r="C92" s="9" t="s">
        <v>313</v>
      </c>
      <c r="D92" s="10" t="n">
        <v>350.72</v>
      </c>
      <c r="E92" s="12" t="s">
        <v>300</v>
      </c>
    </row>
    <row r="93" customFormat="false" ht="15" hidden="false" customHeight="false" outlineLevel="0" collapsed="false">
      <c r="A93" s="4" t="s">
        <v>115</v>
      </c>
      <c r="B93" s="4"/>
      <c r="C93" s="13"/>
      <c r="D93" s="14" t="n">
        <f aca="false">SUM(D75:D92)</f>
        <v>8115.49</v>
      </c>
      <c r="E93" s="4"/>
    </row>
    <row r="94" customFormat="false" ht="15" hidden="false" customHeight="false" outlineLevel="0" collapsed="false">
      <c r="A94" s="11" t="n">
        <v>20.12</v>
      </c>
      <c r="B94" s="12"/>
      <c r="C94" s="9"/>
      <c r="D94" s="10"/>
      <c r="E94" s="12"/>
    </row>
    <row r="95" customFormat="false" ht="15" hidden="false" customHeight="false" outlineLevel="0" collapsed="false">
      <c r="A95" s="28" t="s">
        <v>116</v>
      </c>
      <c r="B95" s="4"/>
      <c r="C95" s="13"/>
      <c r="D95" s="14" t="n">
        <f aca="false">SUM(D94)</f>
        <v>0</v>
      </c>
      <c r="E95" s="4"/>
    </row>
    <row r="96" customFormat="false" ht="13.8" hidden="false" customHeight="false" outlineLevel="0" collapsed="false">
      <c r="A96" s="12" t="s">
        <v>117</v>
      </c>
      <c r="B96" s="12"/>
      <c r="C96" s="9"/>
      <c r="D96" s="10" t="n">
        <v>237.02</v>
      </c>
      <c r="E96" s="12" t="s">
        <v>224</v>
      </c>
    </row>
    <row r="97" customFormat="false" ht="15" hidden="false" customHeight="false" outlineLevel="0" collapsed="false">
      <c r="A97" s="4" t="s">
        <v>119</v>
      </c>
      <c r="B97" s="4"/>
      <c r="C97" s="13"/>
      <c r="D97" s="14" t="n">
        <f aca="false">SUM(D96)</f>
        <v>237.02</v>
      </c>
      <c r="E97" s="4"/>
    </row>
    <row r="98" customFormat="false" ht="13.8" hidden="false" customHeight="false" outlineLevel="0" collapsed="false">
      <c r="A98" s="11" t="n">
        <v>20.25</v>
      </c>
      <c r="B98" s="12"/>
      <c r="C98" s="9" t="s">
        <v>221</v>
      </c>
      <c r="D98" s="10" t="n">
        <v>20</v>
      </c>
      <c r="E98" s="17" t="s">
        <v>824</v>
      </c>
    </row>
    <row r="99" customFormat="false" ht="13.8" hidden="false" customHeight="false" outlineLevel="0" collapsed="false">
      <c r="A99" s="11"/>
      <c r="B99" s="12"/>
      <c r="C99" s="9" t="s">
        <v>221</v>
      </c>
      <c r="D99" s="10" t="n">
        <v>2307.48</v>
      </c>
      <c r="E99" s="17" t="s">
        <v>824</v>
      </c>
    </row>
    <row r="100" customFormat="false" ht="13.8" hidden="false" customHeight="false" outlineLevel="0" collapsed="false">
      <c r="A100" s="11"/>
      <c r="B100" s="12"/>
      <c r="C100" s="9" t="s">
        <v>313</v>
      </c>
      <c r="D100" s="10" t="n">
        <v>200</v>
      </c>
      <c r="E100" s="17" t="s">
        <v>824</v>
      </c>
    </row>
    <row r="101" customFormat="false" ht="15" hidden="false" customHeight="false" outlineLevel="0" collapsed="false">
      <c r="A101" s="4" t="s">
        <v>121</v>
      </c>
      <c r="B101" s="4"/>
      <c r="C101" s="13"/>
      <c r="D101" s="14" t="n">
        <f aca="false">SUM(D98:D100)</f>
        <v>2527.48</v>
      </c>
      <c r="E101" s="4"/>
    </row>
    <row r="102" customFormat="false" ht="15" hidden="false" customHeight="false" outlineLevel="0" collapsed="false">
      <c r="A102" s="4"/>
      <c r="B102" s="4"/>
      <c r="C102" s="13"/>
      <c r="D102" s="14"/>
      <c r="E102" s="4"/>
    </row>
    <row r="103" customFormat="false" ht="13.8" hidden="false" customHeight="false" outlineLevel="0" collapsed="false">
      <c r="A103" s="12" t="s">
        <v>122</v>
      </c>
      <c r="B103" s="12"/>
      <c r="C103" s="9" t="s">
        <v>430</v>
      </c>
      <c r="D103" s="10" t="n">
        <v>848.5</v>
      </c>
      <c r="E103" s="12" t="s">
        <v>825</v>
      </c>
    </row>
    <row r="104" customFormat="false" ht="13.8" hidden="false" customHeight="false" outlineLevel="0" collapsed="false">
      <c r="A104" s="12"/>
      <c r="B104" s="12"/>
      <c r="C104" s="9" t="s">
        <v>312</v>
      </c>
      <c r="D104" s="10" t="n">
        <v>1018.2</v>
      </c>
      <c r="E104" s="12" t="s">
        <v>825</v>
      </c>
    </row>
    <row r="105" customFormat="false" ht="15" hidden="false" customHeight="false" outlineLevel="0" collapsed="false">
      <c r="A105" s="4" t="s">
        <v>123</v>
      </c>
      <c r="B105" s="4"/>
      <c r="C105" s="13"/>
      <c r="D105" s="14" t="n">
        <f aca="false">SUM(D102:D104)</f>
        <v>1866.7</v>
      </c>
      <c r="E105" s="4"/>
    </row>
    <row r="106" customFormat="false" ht="13.8" hidden="false" customHeight="false" outlineLevel="0" collapsed="false">
      <c r="A106" s="12" t="s">
        <v>124</v>
      </c>
      <c r="B106" s="12"/>
      <c r="C106" s="9" t="s">
        <v>238</v>
      </c>
      <c r="D106" s="10" t="n">
        <v>272.2</v>
      </c>
      <c r="E106" s="17" t="s">
        <v>826</v>
      </c>
    </row>
    <row r="107" customFormat="false" ht="15" hidden="false" customHeight="false" outlineLevel="0" collapsed="false">
      <c r="A107" s="12"/>
      <c r="B107" s="12"/>
      <c r="C107" s="9"/>
      <c r="D107" s="10"/>
      <c r="E107" s="17"/>
    </row>
    <row r="108" customFormat="false" ht="15" hidden="false" customHeight="false" outlineLevel="0" collapsed="false">
      <c r="A108" s="4" t="s">
        <v>126</v>
      </c>
      <c r="B108" s="4"/>
      <c r="C108" s="13"/>
      <c r="D108" s="14" t="n">
        <f aca="false">SUM(D106:D107)</f>
        <v>272.2</v>
      </c>
      <c r="E108" s="4"/>
    </row>
    <row r="109" customFormat="false" ht="13.8" hidden="false" customHeight="false" outlineLevel="0" collapsed="false">
      <c r="A109" s="12" t="s">
        <v>127</v>
      </c>
      <c r="B109" s="12"/>
      <c r="C109" s="9" t="s">
        <v>238</v>
      </c>
      <c r="D109" s="10" t="n">
        <v>196.35</v>
      </c>
      <c r="E109" s="17" t="s">
        <v>827</v>
      </c>
    </row>
    <row r="110" customFormat="false" ht="13.8" hidden="false" customHeight="false" outlineLevel="0" collapsed="false">
      <c r="A110" s="12"/>
      <c r="B110" s="12"/>
      <c r="C110" s="9" t="s">
        <v>61</v>
      </c>
      <c r="D110" s="10" t="n">
        <v>120</v>
      </c>
      <c r="E110" s="17" t="s">
        <v>828</v>
      </c>
    </row>
    <row r="111" customFormat="false" ht="13.8" hidden="false" customHeight="false" outlineLevel="0" collapsed="false">
      <c r="A111" s="12"/>
      <c r="B111" s="12"/>
      <c r="C111" s="9" t="s">
        <v>245</v>
      </c>
      <c r="D111" s="10" t="n">
        <v>98</v>
      </c>
      <c r="E111" s="17" t="s">
        <v>829</v>
      </c>
    </row>
    <row r="112" customFormat="false" ht="15" hidden="false" customHeight="false" outlineLevel="0" collapsed="false">
      <c r="A112" s="4" t="s">
        <v>140</v>
      </c>
      <c r="B112" s="4"/>
      <c r="C112" s="13"/>
      <c r="D112" s="14" t="n">
        <f aca="false">SUM(D109:D111)</f>
        <v>414.35</v>
      </c>
      <c r="E112" s="4"/>
    </row>
    <row r="113" customFormat="false" ht="13.8" hidden="false" customHeight="false" outlineLevel="0" collapsed="false">
      <c r="A113" s="11" t="n">
        <v>59.17</v>
      </c>
      <c r="B113" s="4"/>
      <c r="C113" s="9" t="s">
        <v>236</v>
      </c>
      <c r="D113" s="10" t="n">
        <v>6028.22</v>
      </c>
      <c r="E113" s="12" t="s">
        <v>547</v>
      </c>
    </row>
    <row r="114" customFormat="false" ht="13.8" hidden="false" customHeight="false" outlineLevel="0" collapsed="false">
      <c r="A114" s="11"/>
      <c r="B114" s="4"/>
      <c r="C114" s="9" t="s">
        <v>236</v>
      </c>
      <c r="D114" s="10" t="n">
        <v>3001.21</v>
      </c>
      <c r="E114" s="12" t="s">
        <v>547</v>
      </c>
    </row>
    <row r="115" customFormat="false" ht="13.8" hidden="false" customHeight="false" outlineLevel="0" collapsed="false">
      <c r="B115" s="12"/>
      <c r="C115" s="9" t="s">
        <v>236</v>
      </c>
      <c r="D115" s="10" t="n">
        <v>3654.14</v>
      </c>
      <c r="E115" s="12" t="s">
        <v>547</v>
      </c>
    </row>
    <row r="116" customFormat="false" ht="13.8" hidden="false" customHeight="false" outlineLevel="0" collapsed="false">
      <c r="A116" s="11"/>
      <c r="B116" s="12"/>
      <c r="C116" s="9" t="s">
        <v>236</v>
      </c>
      <c r="D116" s="10" t="n">
        <v>2880.94</v>
      </c>
      <c r="E116" s="12" t="s">
        <v>547</v>
      </c>
    </row>
    <row r="117" customFormat="false" ht="13.8" hidden="false" customHeight="false" outlineLevel="0" collapsed="false">
      <c r="A117" s="11"/>
      <c r="B117" s="12"/>
      <c r="C117" s="9" t="s">
        <v>236</v>
      </c>
      <c r="D117" s="10" t="n">
        <v>5559.01</v>
      </c>
      <c r="E117" s="12" t="s">
        <v>547</v>
      </c>
    </row>
    <row r="118" customFormat="false" ht="13.8" hidden="false" customHeight="false" outlineLevel="0" collapsed="false">
      <c r="A118" s="11"/>
      <c r="B118" s="12"/>
      <c r="C118" s="9" t="s">
        <v>236</v>
      </c>
      <c r="D118" s="10" t="n">
        <v>2723.86</v>
      </c>
      <c r="E118" s="12" t="s">
        <v>547</v>
      </c>
    </row>
    <row r="119" customFormat="false" ht="13.8" hidden="false" customHeight="false" outlineLevel="0" collapsed="false">
      <c r="A119" s="11"/>
      <c r="B119" s="12"/>
      <c r="C119" s="9" t="s">
        <v>236</v>
      </c>
      <c r="D119" s="10" t="n">
        <v>2854.35</v>
      </c>
      <c r="E119" s="12" t="s">
        <v>547</v>
      </c>
    </row>
    <row r="120" customFormat="false" ht="13.8" hidden="false" customHeight="false" outlineLevel="0" collapsed="false">
      <c r="A120" s="11"/>
      <c r="B120" s="12"/>
      <c r="C120" s="9" t="s">
        <v>236</v>
      </c>
      <c r="D120" s="10" t="n">
        <v>6390.41</v>
      </c>
      <c r="E120" s="12" t="s">
        <v>547</v>
      </c>
    </row>
    <row r="121" customFormat="false" ht="13.8" hidden="false" customHeight="false" outlineLevel="0" collapsed="false">
      <c r="A121" s="11"/>
      <c r="B121" s="12"/>
      <c r="C121" s="9" t="s">
        <v>236</v>
      </c>
      <c r="D121" s="10" t="n">
        <v>3737.5</v>
      </c>
      <c r="E121" s="12" t="s">
        <v>547</v>
      </c>
    </row>
    <row r="122" customFormat="false" ht="13.8" hidden="false" customHeight="false" outlineLevel="0" collapsed="false">
      <c r="A122" s="11"/>
      <c r="B122" s="12"/>
      <c r="C122" s="9" t="s">
        <v>236</v>
      </c>
      <c r="D122" s="10" t="n">
        <v>4337.44</v>
      </c>
      <c r="E122" s="12" t="s">
        <v>547</v>
      </c>
    </row>
    <row r="123" customFormat="false" ht="13.8" hidden="false" customHeight="false" outlineLevel="0" collapsed="false">
      <c r="A123" s="11"/>
      <c r="B123" s="12"/>
      <c r="C123" s="9" t="s">
        <v>236</v>
      </c>
      <c r="D123" s="10" t="n">
        <v>4256.97</v>
      </c>
      <c r="E123" s="12" t="s">
        <v>547</v>
      </c>
    </row>
    <row r="124" customFormat="false" ht="13.8" hidden="false" customHeight="false" outlineLevel="0" collapsed="false">
      <c r="A124" s="11"/>
      <c r="B124" s="12"/>
      <c r="C124" s="9" t="s">
        <v>236</v>
      </c>
      <c r="D124" s="10" t="n">
        <v>1691.87</v>
      </c>
      <c r="E124" s="12" t="s">
        <v>547</v>
      </c>
    </row>
    <row r="125" customFormat="false" ht="13.8" hidden="false" customHeight="false" outlineLevel="0" collapsed="false">
      <c r="A125" s="11"/>
      <c r="B125" s="12"/>
      <c r="C125" s="9" t="s">
        <v>236</v>
      </c>
      <c r="D125" s="10" t="n">
        <v>4356.2</v>
      </c>
      <c r="E125" s="12" t="s">
        <v>547</v>
      </c>
    </row>
    <row r="126" customFormat="false" ht="13.8" hidden="false" customHeight="false" outlineLevel="0" collapsed="false">
      <c r="A126" s="11"/>
      <c r="B126" s="12"/>
      <c r="C126" s="9" t="s">
        <v>236</v>
      </c>
      <c r="D126" s="10" t="n">
        <v>2473.61</v>
      </c>
      <c r="E126" s="12" t="s">
        <v>547</v>
      </c>
    </row>
    <row r="127" customFormat="false" ht="13.8" hidden="false" customHeight="false" outlineLevel="0" collapsed="false">
      <c r="A127" s="11"/>
      <c r="B127" s="12"/>
      <c r="C127" s="9" t="s">
        <v>236</v>
      </c>
      <c r="D127" s="10" t="n">
        <v>15500</v>
      </c>
      <c r="E127" s="12" t="s">
        <v>547</v>
      </c>
    </row>
    <row r="128" customFormat="false" ht="13.8" hidden="false" customHeight="false" outlineLevel="0" collapsed="false">
      <c r="A128" s="11"/>
      <c r="B128" s="12"/>
      <c r="C128" s="9" t="s">
        <v>236</v>
      </c>
      <c r="D128" s="10" t="n">
        <v>15500</v>
      </c>
      <c r="E128" s="12" t="s">
        <v>547</v>
      </c>
    </row>
    <row r="129" customFormat="false" ht="13.8" hidden="false" customHeight="false" outlineLevel="0" collapsed="false">
      <c r="A129" s="11"/>
      <c r="B129" s="12"/>
      <c r="C129" s="9" t="s">
        <v>236</v>
      </c>
      <c r="D129" s="10" t="n">
        <v>3100</v>
      </c>
      <c r="E129" s="12" t="s">
        <v>547</v>
      </c>
    </row>
    <row r="130" customFormat="false" ht="13.8" hidden="false" customHeight="false" outlineLevel="0" collapsed="false">
      <c r="A130" s="11"/>
      <c r="B130" s="12"/>
      <c r="C130" s="9" t="s">
        <v>236</v>
      </c>
      <c r="D130" s="10" t="n">
        <v>3100</v>
      </c>
      <c r="E130" s="12" t="s">
        <v>547</v>
      </c>
    </row>
    <row r="131" customFormat="false" ht="13.8" hidden="false" customHeight="false" outlineLevel="0" collapsed="false">
      <c r="A131" s="11"/>
      <c r="B131" s="12"/>
      <c r="C131" s="9" t="s">
        <v>236</v>
      </c>
      <c r="D131" s="10" t="n">
        <v>15500</v>
      </c>
      <c r="E131" s="12" t="s">
        <v>547</v>
      </c>
    </row>
    <row r="132" customFormat="false" ht="13.8" hidden="false" customHeight="false" outlineLevel="0" collapsed="false">
      <c r="A132" s="11"/>
      <c r="B132" s="12"/>
      <c r="C132" s="9" t="s">
        <v>236</v>
      </c>
      <c r="D132" s="10" t="n">
        <v>31000</v>
      </c>
      <c r="E132" s="12" t="s">
        <v>547</v>
      </c>
    </row>
    <row r="133" customFormat="false" ht="13.8" hidden="false" customHeight="false" outlineLevel="0" collapsed="false">
      <c r="A133" s="11"/>
      <c r="B133" s="12"/>
      <c r="C133" s="9" t="s">
        <v>236</v>
      </c>
      <c r="D133" s="10" t="n">
        <v>3100</v>
      </c>
      <c r="E133" s="12" t="s">
        <v>547</v>
      </c>
    </row>
    <row r="134" customFormat="false" ht="13.8" hidden="false" customHeight="false" outlineLevel="0" collapsed="false">
      <c r="A134" s="11"/>
      <c r="B134" s="12"/>
      <c r="C134" s="9" t="s">
        <v>236</v>
      </c>
      <c r="D134" s="10" t="n">
        <v>3100</v>
      </c>
      <c r="E134" s="12" t="s">
        <v>547</v>
      </c>
    </row>
    <row r="135" customFormat="false" ht="13.8" hidden="false" customHeight="false" outlineLevel="0" collapsed="false">
      <c r="A135" s="11"/>
      <c r="B135" s="12"/>
      <c r="C135" s="9" t="s">
        <v>236</v>
      </c>
      <c r="D135" s="10" t="n">
        <v>3100</v>
      </c>
      <c r="E135" s="12" t="s">
        <v>547</v>
      </c>
    </row>
    <row r="136" customFormat="false" ht="13.8" hidden="false" customHeight="false" outlineLevel="0" collapsed="false">
      <c r="A136" s="11"/>
      <c r="B136" s="12"/>
      <c r="C136" s="9" t="s">
        <v>61</v>
      </c>
      <c r="D136" s="10" t="n">
        <v>12554.73</v>
      </c>
      <c r="E136" s="12" t="s">
        <v>830</v>
      </c>
    </row>
    <row r="137" customFormat="false" ht="15" hidden="false" customHeight="false" outlineLevel="0" collapsed="false">
      <c r="A137" s="28" t="s">
        <v>145</v>
      </c>
      <c r="B137" s="4"/>
      <c r="C137" s="13"/>
      <c r="D137" s="14" t="n">
        <f aca="false">SUM(D113:D136)</f>
        <v>159500.46</v>
      </c>
      <c r="E137" s="12"/>
    </row>
    <row r="138" customFormat="false" ht="15" hidden="false" customHeight="false" outlineLevel="0" collapsed="false">
      <c r="A138" s="75" t="s">
        <v>141</v>
      </c>
      <c r="B138" s="12"/>
      <c r="C138" s="9"/>
      <c r="D138" s="10"/>
      <c r="E138" s="17"/>
    </row>
    <row r="139" customFormat="false" ht="15" hidden="false" customHeight="false" outlineLevel="0" collapsed="false">
      <c r="A139" s="28" t="s">
        <v>142</v>
      </c>
      <c r="B139" s="4"/>
      <c r="C139" s="13"/>
      <c r="D139" s="14" t="n">
        <f aca="false">SUM(D138)</f>
        <v>0</v>
      </c>
      <c r="E139" s="4"/>
    </row>
    <row r="140" customFormat="false" ht="13.8" hidden="false" customHeight="false" outlineLevel="0" collapsed="false">
      <c r="A140" s="31" t="s">
        <v>146</v>
      </c>
      <c r="B140" s="12"/>
      <c r="C140" s="9" t="s">
        <v>15</v>
      </c>
      <c r="D140" s="10" t="n">
        <v>7110</v>
      </c>
      <c r="E140" s="12" t="s">
        <v>554</v>
      </c>
    </row>
    <row r="141" customFormat="false" ht="15" hidden="false" customHeight="false" outlineLevel="0" collapsed="false">
      <c r="A141" s="32" t="s">
        <v>148</v>
      </c>
      <c r="B141" s="12"/>
      <c r="C141" s="9"/>
      <c r="D141" s="14" t="n">
        <f aca="false">SUM(D140)</f>
        <v>7110</v>
      </c>
      <c r="E141" s="12"/>
    </row>
    <row r="142" customFormat="false" ht="13.8" hidden="false" customHeight="false" outlineLevel="0" collapsed="false">
      <c r="A142" s="31" t="n">
        <v>65.01</v>
      </c>
      <c r="B142" s="12"/>
      <c r="C142" s="9"/>
      <c r="D142" s="10" t="n">
        <v>3064350.08</v>
      </c>
      <c r="E142" s="12" t="s">
        <v>555</v>
      </c>
    </row>
    <row r="143" customFormat="false" ht="15" hidden="false" customHeight="false" outlineLevel="0" collapsed="false">
      <c r="A143" s="32" t="s">
        <v>150</v>
      </c>
      <c r="B143" s="12"/>
      <c r="C143" s="9"/>
      <c r="D143" s="14" t="n">
        <f aca="false">SUM(D142)</f>
        <v>3064350.08</v>
      </c>
      <c r="E143" s="12"/>
    </row>
    <row r="144" customFormat="false" ht="13.8" hidden="false" customHeight="false" outlineLevel="0" collapsed="false">
      <c r="A144" s="31" t="s">
        <v>151</v>
      </c>
      <c r="B144" s="12"/>
      <c r="C144" s="9" t="s">
        <v>133</v>
      </c>
      <c r="D144" s="10" t="n">
        <v>4415.52</v>
      </c>
      <c r="E144" s="17" t="s">
        <v>831</v>
      </c>
    </row>
    <row r="145" customFormat="false" ht="13.8" hidden="false" customHeight="false" outlineLevel="0" collapsed="false">
      <c r="A145" s="31"/>
      <c r="B145" s="12"/>
      <c r="C145" s="9"/>
      <c r="D145" s="10" t="n">
        <v>4781858.78</v>
      </c>
      <c r="E145" s="17"/>
    </row>
    <row r="146" customFormat="false" ht="15" hidden="false" customHeight="false" outlineLevel="0" collapsed="false">
      <c r="A146" s="32" t="s">
        <v>153</v>
      </c>
      <c r="B146" s="4"/>
      <c r="C146" s="13"/>
      <c r="D146" s="14" t="n">
        <f aca="false">SUM(D144:D145)</f>
        <v>4786274.3</v>
      </c>
      <c r="E146" s="4"/>
    </row>
    <row r="147" s="53" customFormat="true" ht="13.8" hidden="false" customHeight="false" outlineLevel="0" collapsed="false">
      <c r="A147" s="31" t="s">
        <v>445</v>
      </c>
      <c r="B147" s="12"/>
      <c r="C147" s="9" t="s">
        <v>221</v>
      </c>
      <c r="D147" s="10" t="n">
        <v>54152.79</v>
      </c>
      <c r="E147" s="12" t="s">
        <v>832</v>
      </c>
    </row>
    <row r="148" customFormat="false" ht="13.8" hidden="false" customHeight="false" outlineLevel="0" collapsed="false">
      <c r="A148" s="32" t="s">
        <v>559</v>
      </c>
      <c r="B148" s="4"/>
      <c r="C148" s="13"/>
      <c r="D148" s="14" t="n">
        <f aca="false">SUM(D147)</f>
        <v>54152.79</v>
      </c>
      <c r="E148" s="4"/>
    </row>
    <row r="149" customFormat="false" ht="15" hidden="false" customHeight="false" outlineLevel="0" collapsed="false">
      <c r="A149" s="31" t="s">
        <v>342</v>
      </c>
      <c r="B149" s="12"/>
      <c r="C149" s="9"/>
      <c r="D149" s="10"/>
      <c r="E149" s="12"/>
    </row>
    <row r="150" customFormat="false" ht="15" hidden="false" customHeight="false" outlineLevel="0" collapsed="false">
      <c r="A150" s="32" t="s">
        <v>344</v>
      </c>
      <c r="B150" s="4"/>
      <c r="C150" s="13"/>
      <c r="D150" s="14" t="n">
        <f aca="false">SUM(D149)</f>
        <v>0</v>
      </c>
      <c r="E150" s="4"/>
    </row>
    <row r="151" customFormat="false" ht="15" hidden="false" customHeight="false" outlineLevel="0" collapsed="false">
      <c r="A151" s="31" t="s">
        <v>345</v>
      </c>
      <c r="B151" s="4"/>
      <c r="C151" s="9"/>
      <c r="D151" s="10"/>
      <c r="E151" s="12"/>
    </row>
    <row r="152" customFormat="false" ht="15" hidden="false" customHeight="false" outlineLevel="0" collapsed="false">
      <c r="A152" s="32" t="s">
        <v>346</v>
      </c>
      <c r="B152" s="4"/>
      <c r="C152" s="13"/>
      <c r="D152" s="14" t="n">
        <f aca="false">SUM(D151)</f>
        <v>0</v>
      </c>
      <c r="E152" s="4"/>
    </row>
    <row r="153" customFormat="false" ht="15" hidden="false" customHeight="false" outlineLevel="0" collapsed="false">
      <c r="D153" s="1"/>
    </row>
    <row r="154" customFormat="false" ht="15" hidden="false" customHeight="false" outlineLevel="0" collapsed="false">
      <c r="D154" s="59" t="n">
        <f aca="false">D12+D16+D20+D23+D25+D34+D44+D69+D72+D74+D93+D97+D101+D105+D108+D112+D137+D141+D143+D146+D148</f>
        <v>8193396.52</v>
      </c>
    </row>
    <row r="1048539" customFormat="false" ht="12.8" hidden="false" customHeight="false" outlineLevel="0" collapsed="false"/>
    <row r="1048540" customFormat="false" ht="12.8" hidden="false" customHeight="false" outlineLevel="0" collapsed="false"/>
    <row r="1048541" customFormat="false" ht="12.8" hidden="false" customHeight="false" outlineLevel="0" collapsed="false"/>
    <row r="1048542" customFormat="false" ht="12.8" hidden="false" customHeight="false" outlineLevel="0" collapsed="false"/>
    <row r="1048543" customFormat="false" ht="12.8" hidden="false" customHeight="false" outlineLevel="0" collapsed="false"/>
    <row r="1048544" customFormat="false" ht="12.8" hidden="false" customHeight="false" outlineLevel="0" collapsed="false"/>
    <row r="1048545" customFormat="false" ht="12.8" hidden="false" customHeight="false" outlineLevel="0" collapsed="false"/>
    <row r="1048546" customFormat="false" ht="12.8" hidden="false" customHeight="false" outlineLevel="0" collapsed="false"/>
    <row r="1048547" customFormat="false" ht="12.8" hidden="false" customHeight="false" outlineLevel="0" collapsed="false"/>
    <row r="1048548" customFormat="false" ht="12.8" hidden="false" customHeight="false" outlineLevel="0" collapsed="false"/>
    <row r="1048549" customFormat="false" ht="12.8" hidden="false" customHeight="false" outlineLevel="0" collapsed="false"/>
    <row r="1048550" customFormat="false" ht="12.8" hidden="false" customHeight="false" outlineLevel="0" collapsed="false"/>
    <row r="1048551" customFormat="false" ht="12.8" hidden="false" customHeight="false" outlineLevel="0" collapsed="false"/>
    <row r="1048552" customFormat="false" ht="12.8" hidden="false" customHeight="false" outlineLevel="0" collapsed="false"/>
    <row r="1048553" customFormat="false" ht="12.8" hidden="false" customHeight="false" outlineLevel="0" collapsed="false"/>
    <row r="1048554" customFormat="false" ht="12.8" hidden="false" customHeight="false" outlineLevel="0" collapsed="false"/>
    <row r="1048555" customFormat="false" ht="12.8" hidden="false" customHeight="false" outlineLevel="0" collapsed="false"/>
    <row r="1048556" customFormat="false" ht="12.8" hidden="false" customHeight="false" outlineLevel="0" collapsed="false"/>
    <row r="1048557" customFormat="false" ht="12.8" hidden="false" customHeight="false" outlineLevel="0" collapsed="false"/>
    <row r="1048558" customFormat="false" ht="12.8" hidden="false" customHeight="false" outlineLevel="0" collapsed="false"/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04857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Q48" activeCellId="0" sqref="Q48"/>
    </sheetView>
  </sheetViews>
  <sheetFormatPr defaultRowHeight="15" zeroHeight="false" outlineLevelRow="0" outlineLevelCol="0"/>
  <cols>
    <col collapsed="false" customWidth="true" hidden="false" outlineLevel="0" max="1" min="1" style="0" width="8.67"/>
    <col collapsed="false" customWidth="true" hidden="false" outlineLevel="0" max="2" min="2" style="0" width="14.43"/>
    <col collapsed="false" customWidth="true" hidden="false" outlineLevel="0" max="3" min="3" style="0" width="8.67"/>
    <col collapsed="false" customWidth="true" hidden="false" outlineLevel="0" max="4" min="4" style="0" width="28.14"/>
    <col collapsed="false" customWidth="true" hidden="false" outlineLevel="0" max="5" min="5" style="0" width="42.86"/>
    <col collapsed="false" customWidth="true" hidden="false" outlineLevel="0" max="1025" min="6" style="0" width="8.67"/>
  </cols>
  <sheetData>
    <row r="1" customFormat="false" ht="13.8" hidden="false" customHeight="false" outlineLevel="0" collapsed="false">
      <c r="A1" s="4"/>
      <c r="B1" s="5"/>
      <c r="C1" s="5"/>
      <c r="D1" s="6"/>
      <c r="E1" s="5"/>
    </row>
    <row r="2" customFormat="false" ht="13.8" hidden="false" customHeight="false" outlineLevel="0" collapsed="false">
      <c r="A2" s="4"/>
      <c r="B2" s="5"/>
      <c r="C2" s="5"/>
      <c r="D2" s="6" t="s">
        <v>833</v>
      </c>
      <c r="E2" s="5"/>
    </row>
    <row r="3" customFormat="false" ht="13.8" hidden="false" customHeight="false" outlineLevel="0" collapsed="false">
      <c r="A3" s="4"/>
      <c r="B3" s="5"/>
      <c r="C3" s="5"/>
      <c r="D3" s="6"/>
      <c r="E3" s="5"/>
    </row>
    <row r="4" customFormat="false" ht="15" hidden="false" customHeight="false" outlineLevel="0" collapsed="false">
      <c r="A4" s="4" t="s">
        <v>5</v>
      </c>
      <c r="B4" s="5" t="s">
        <v>6</v>
      </c>
      <c r="C4" s="5" t="s">
        <v>7</v>
      </c>
      <c r="D4" s="6" t="s">
        <v>8</v>
      </c>
      <c r="E4" s="5" t="s">
        <v>9</v>
      </c>
    </row>
    <row r="5" customFormat="false" ht="13.8" hidden="false" customHeight="false" outlineLevel="0" collapsed="false">
      <c r="A5" s="7" t="s">
        <v>10</v>
      </c>
      <c r="B5" s="8" t="s">
        <v>834</v>
      </c>
      <c r="C5" s="9" t="s">
        <v>311</v>
      </c>
      <c r="D5" s="10" t="n">
        <v>1200</v>
      </c>
      <c r="E5" s="11" t="s">
        <v>835</v>
      </c>
    </row>
    <row r="6" customFormat="false" ht="13.8" hidden="false" customHeight="false" outlineLevel="0" collapsed="false">
      <c r="A6" s="7"/>
      <c r="B6" s="8"/>
      <c r="C6" s="9" t="s">
        <v>311</v>
      </c>
      <c r="D6" s="10" t="n">
        <v>2400</v>
      </c>
      <c r="E6" s="11" t="s">
        <v>835</v>
      </c>
    </row>
    <row r="7" customFormat="false" ht="13.8" hidden="false" customHeight="false" outlineLevel="0" collapsed="false">
      <c r="A7" s="7"/>
      <c r="B7" s="8"/>
      <c r="C7" s="9" t="s">
        <v>15</v>
      </c>
      <c r="D7" s="10" t="n">
        <v>68068</v>
      </c>
      <c r="E7" s="11" t="s">
        <v>563</v>
      </c>
    </row>
    <row r="8" customFormat="false" ht="13.8" hidden="false" customHeight="false" outlineLevel="0" collapsed="false">
      <c r="A8" s="7"/>
      <c r="B8" s="8"/>
      <c r="C8" s="9" t="s">
        <v>15</v>
      </c>
      <c r="D8" s="10" t="n">
        <v>270322</v>
      </c>
      <c r="E8" s="11" t="s">
        <v>836</v>
      </c>
    </row>
    <row r="9" customFormat="false" ht="13.8" hidden="false" customHeight="false" outlineLevel="0" collapsed="false">
      <c r="A9" s="7"/>
      <c r="B9" s="8"/>
      <c r="C9" s="9" t="s">
        <v>15</v>
      </c>
      <c r="D9" s="10" t="n">
        <v>104734</v>
      </c>
      <c r="E9" s="11" t="s">
        <v>837</v>
      </c>
    </row>
    <row r="10" customFormat="false" ht="13.8" hidden="false" customHeight="false" outlineLevel="0" collapsed="false">
      <c r="A10" s="7"/>
      <c r="B10" s="8"/>
      <c r="C10" s="9" t="s">
        <v>15</v>
      </c>
      <c r="D10" s="10" t="n">
        <f aca="false">SUM(16318-1421)</f>
        <v>14897</v>
      </c>
      <c r="E10" s="11" t="s">
        <v>163</v>
      </c>
    </row>
    <row r="11" customFormat="false" ht="13.8" hidden="false" customHeight="false" outlineLevel="0" collapsed="false">
      <c r="A11" s="7"/>
      <c r="B11" s="8"/>
      <c r="C11" s="9" t="s">
        <v>15</v>
      </c>
      <c r="D11" s="10" t="n">
        <f aca="false">SUM(243642-42222)</f>
        <v>201420</v>
      </c>
      <c r="E11" s="11" t="s">
        <v>163</v>
      </c>
    </row>
    <row r="12" customFormat="false" ht="13.8" hidden="false" customHeight="false" outlineLevel="0" collapsed="false">
      <c r="A12" s="7"/>
      <c r="B12" s="8"/>
      <c r="C12" s="9" t="s">
        <v>15</v>
      </c>
      <c r="D12" s="10" t="n">
        <f aca="false">SUM(196564-33133)</f>
        <v>163431</v>
      </c>
      <c r="E12" s="11" t="s">
        <v>163</v>
      </c>
    </row>
    <row r="13" customFormat="false" ht="13.8" hidden="false" customHeight="false" outlineLevel="0" collapsed="false">
      <c r="A13" s="7"/>
      <c r="B13" s="8"/>
      <c r="C13" s="9" t="s">
        <v>15</v>
      </c>
      <c r="D13" s="10" t="n">
        <f aca="false">SUM(130965-26784)</f>
        <v>104181</v>
      </c>
      <c r="E13" s="11" t="s">
        <v>163</v>
      </c>
    </row>
    <row r="14" customFormat="false" ht="13.8" hidden="false" customHeight="false" outlineLevel="0" collapsed="false">
      <c r="A14" s="7"/>
      <c r="B14" s="8"/>
      <c r="C14" s="9" t="s">
        <v>15</v>
      </c>
      <c r="D14" s="10" t="n">
        <v>38049</v>
      </c>
      <c r="E14" s="11" t="s">
        <v>163</v>
      </c>
    </row>
    <row r="15" customFormat="false" ht="13.8" hidden="false" customHeight="false" outlineLevel="0" collapsed="false">
      <c r="A15" s="7"/>
      <c r="B15" s="8"/>
      <c r="C15" s="9" t="s">
        <v>41</v>
      </c>
      <c r="D15" s="10" t="n">
        <v>2674</v>
      </c>
      <c r="E15" s="11" t="s">
        <v>838</v>
      </c>
    </row>
    <row r="16" customFormat="false" ht="13.8" hidden="false" customHeight="false" outlineLevel="0" collapsed="false">
      <c r="A16" s="7"/>
      <c r="B16" s="8"/>
      <c r="C16" s="9" t="s">
        <v>41</v>
      </c>
      <c r="D16" s="10" t="n">
        <v>3500</v>
      </c>
      <c r="E16" s="11" t="s">
        <v>333</v>
      </c>
    </row>
    <row r="17" customFormat="false" ht="13.8" hidden="false" customHeight="false" outlineLevel="0" collapsed="false">
      <c r="A17" s="7"/>
      <c r="B17" s="8"/>
      <c r="C17" s="9" t="s">
        <v>41</v>
      </c>
      <c r="D17" s="10" t="n">
        <v>60</v>
      </c>
      <c r="E17" s="11" t="s">
        <v>356</v>
      </c>
    </row>
    <row r="18" customFormat="false" ht="13.8" hidden="false" customHeight="false" outlineLevel="0" collapsed="false">
      <c r="A18" s="7"/>
      <c r="B18" s="8"/>
      <c r="C18" s="9" t="s">
        <v>41</v>
      </c>
      <c r="D18" s="10" t="n">
        <v>1700</v>
      </c>
      <c r="E18" s="11" t="s">
        <v>333</v>
      </c>
    </row>
    <row r="19" customFormat="false" ht="13.8" hidden="false" customHeight="false" outlineLevel="0" collapsed="false">
      <c r="A19" s="7"/>
      <c r="B19" s="8"/>
      <c r="C19" s="9" t="s">
        <v>41</v>
      </c>
      <c r="D19" s="10" t="n">
        <v>155</v>
      </c>
      <c r="E19" s="11" t="s">
        <v>333</v>
      </c>
    </row>
    <row r="20" customFormat="false" ht="15" hidden="false" customHeight="false" outlineLevel="0" collapsed="false">
      <c r="A20" s="4" t="s">
        <v>28</v>
      </c>
      <c r="B20" s="4"/>
      <c r="C20" s="13"/>
      <c r="D20" s="14" t="n">
        <f aca="false">SUM(D5:D19)</f>
        <v>976791</v>
      </c>
      <c r="E20" s="15"/>
    </row>
    <row r="21" customFormat="false" ht="13.8" hidden="false" customHeight="false" outlineLevel="0" collapsed="false">
      <c r="A21" s="12" t="s">
        <v>29</v>
      </c>
      <c r="B21" s="12"/>
      <c r="C21" s="9" t="s">
        <v>15</v>
      </c>
      <c r="D21" s="10" t="n">
        <v>42222</v>
      </c>
      <c r="E21" s="12" t="s">
        <v>461</v>
      </c>
    </row>
    <row r="22" customFormat="false" ht="15" hidden="false" customHeight="false" outlineLevel="0" collapsed="false">
      <c r="A22" s="4" t="s">
        <v>31</v>
      </c>
      <c r="B22" s="4"/>
      <c r="C22" s="13"/>
      <c r="D22" s="14" t="n">
        <f aca="false">SUM(D21)</f>
        <v>42222</v>
      </c>
      <c r="E22" s="4"/>
    </row>
    <row r="23" customFormat="false" ht="13.8" hidden="false" customHeight="false" outlineLevel="0" collapsed="false">
      <c r="A23" s="12" t="s">
        <v>32</v>
      </c>
      <c r="B23" s="12"/>
      <c r="C23" s="9" t="s">
        <v>15</v>
      </c>
      <c r="D23" s="10" t="n">
        <v>1264</v>
      </c>
      <c r="E23" s="17" t="s">
        <v>839</v>
      </c>
    </row>
    <row r="24" customFormat="false" ht="13.8" hidden="false" customHeight="false" outlineLevel="0" collapsed="false">
      <c r="A24" s="12"/>
      <c r="B24" s="12"/>
      <c r="C24" s="9" t="s">
        <v>15</v>
      </c>
      <c r="D24" s="10" t="n">
        <v>4844</v>
      </c>
      <c r="E24" s="17" t="s">
        <v>840</v>
      </c>
    </row>
    <row r="25" customFormat="false" ht="13.8" hidden="false" customHeight="false" outlineLevel="0" collapsed="false">
      <c r="A25" s="12"/>
      <c r="B25" s="12"/>
      <c r="C25" s="9" t="s">
        <v>15</v>
      </c>
      <c r="D25" s="10" t="n">
        <v>1937</v>
      </c>
      <c r="E25" s="17" t="s">
        <v>841</v>
      </c>
    </row>
    <row r="26" customFormat="false" ht="13.8" hidden="false" customHeight="false" outlineLevel="0" collapsed="false">
      <c r="A26" s="12"/>
      <c r="B26" s="12"/>
      <c r="C26" s="9" t="s">
        <v>79</v>
      </c>
      <c r="D26" s="10" t="n">
        <v>10840</v>
      </c>
      <c r="E26" s="12" t="s">
        <v>842</v>
      </c>
    </row>
    <row r="27" customFormat="false" ht="13.8" hidden="false" customHeight="false" outlineLevel="0" collapsed="false">
      <c r="A27" s="12"/>
      <c r="B27" s="12"/>
      <c r="C27" s="9" t="s">
        <v>41</v>
      </c>
      <c r="D27" s="10" t="n">
        <v>490</v>
      </c>
      <c r="E27" s="12" t="s">
        <v>333</v>
      </c>
    </row>
    <row r="28" customFormat="false" ht="15" hidden="false" customHeight="false" outlineLevel="0" collapsed="false">
      <c r="A28" s="4" t="s">
        <v>38</v>
      </c>
      <c r="B28" s="4"/>
      <c r="C28" s="13"/>
      <c r="D28" s="14" t="n">
        <f aca="false">SUM(D23:D27)</f>
        <v>19375</v>
      </c>
      <c r="E28" s="17"/>
    </row>
    <row r="29" customFormat="false" ht="13.8" hidden="false" customHeight="false" outlineLevel="0" collapsed="false">
      <c r="A29" s="12" t="s">
        <v>39</v>
      </c>
      <c r="B29" s="12"/>
      <c r="C29" s="9" t="s">
        <v>236</v>
      </c>
      <c r="D29" s="10" t="n">
        <v>311</v>
      </c>
      <c r="E29" s="12" t="s">
        <v>569</v>
      </c>
    </row>
    <row r="30" customFormat="false" ht="13.8" hidden="false" customHeight="false" outlineLevel="0" collapsed="false">
      <c r="A30" s="12"/>
      <c r="B30" s="12"/>
      <c r="C30" s="9" t="s">
        <v>236</v>
      </c>
      <c r="D30" s="10" t="n">
        <v>288</v>
      </c>
      <c r="E30" s="12" t="s">
        <v>569</v>
      </c>
    </row>
    <row r="31" customFormat="false" ht="13.8" hidden="false" customHeight="false" outlineLevel="0" collapsed="false">
      <c r="A31" s="12"/>
      <c r="B31" s="12"/>
      <c r="C31" s="9" t="s">
        <v>236</v>
      </c>
      <c r="D31" s="10" t="n">
        <v>311</v>
      </c>
      <c r="E31" s="12" t="s">
        <v>569</v>
      </c>
    </row>
    <row r="32" customFormat="false" ht="13.8" hidden="false" customHeight="false" outlineLevel="0" collapsed="false">
      <c r="A32" s="12"/>
      <c r="B32" s="12"/>
      <c r="C32" s="9" t="s">
        <v>236</v>
      </c>
      <c r="D32" s="10" t="n">
        <v>288</v>
      </c>
      <c r="E32" s="12" t="s">
        <v>569</v>
      </c>
    </row>
    <row r="33" customFormat="false" ht="13.8" hidden="false" customHeight="false" outlineLevel="0" collapsed="false">
      <c r="A33" s="12"/>
      <c r="B33" s="12"/>
      <c r="C33" s="9" t="s">
        <v>316</v>
      </c>
      <c r="D33" s="10" t="n">
        <v>288</v>
      </c>
      <c r="E33" s="12" t="s">
        <v>569</v>
      </c>
    </row>
    <row r="34" customFormat="false" ht="13.8" hidden="false" customHeight="false" outlineLevel="0" collapsed="false">
      <c r="A34" s="12"/>
      <c r="B34" s="12"/>
      <c r="C34" s="9" t="s">
        <v>79</v>
      </c>
      <c r="D34" s="10" t="n">
        <v>288</v>
      </c>
      <c r="E34" s="12" t="s">
        <v>569</v>
      </c>
    </row>
    <row r="35" customFormat="false" ht="13.8" hidden="false" customHeight="false" outlineLevel="0" collapsed="false">
      <c r="A35" s="12"/>
      <c r="B35" s="12"/>
      <c r="C35" s="9" t="s">
        <v>79</v>
      </c>
      <c r="D35" s="10" t="n">
        <v>288</v>
      </c>
      <c r="E35" s="12" t="s">
        <v>569</v>
      </c>
    </row>
    <row r="36" customFormat="false" ht="13.8" hidden="false" customHeight="false" outlineLevel="0" collapsed="false">
      <c r="A36" s="12"/>
      <c r="B36" s="12"/>
      <c r="C36" s="9" t="s">
        <v>221</v>
      </c>
      <c r="D36" s="10" t="n">
        <v>288</v>
      </c>
      <c r="E36" s="12" t="s">
        <v>569</v>
      </c>
    </row>
    <row r="37" customFormat="false" ht="13.8" hidden="false" customHeight="false" outlineLevel="0" collapsed="false">
      <c r="A37" s="12"/>
      <c r="B37" s="12"/>
      <c r="C37" s="9" t="s">
        <v>192</v>
      </c>
      <c r="D37" s="10" t="n">
        <v>326</v>
      </c>
      <c r="E37" s="12" t="s">
        <v>569</v>
      </c>
    </row>
    <row r="38" customFormat="false" ht="13.8" hidden="false" customHeight="false" outlineLevel="0" collapsed="false">
      <c r="A38" s="12"/>
      <c r="B38" s="12"/>
      <c r="C38" s="9" t="s">
        <v>192</v>
      </c>
      <c r="D38" s="10" t="n">
        <v>326</v>
      </c>
      <c r="E38" s="12" t="s">
        <v>569</v>
      </c>
    </row>
    <row r="39" customFormat="false" ht="13.8" hidden="false" customHeight="false" outlineLevel="0" collapsed="false">
      <c r="A39" s="12"/>
      <c r="B39" s="12"/>
      <c r="C39" s="9" t="s">
        <v>192</v>
      </c>
      <c r="D39" s="10" t="n">
        <v>326</v>
      </c>
      <c r="E39" s="12" t="s">
        <v>569</v>
      </c>
    </row>
    <row r="40" customFormat="false" ht="13.8" hidden="false" customHeight="false" outlineLevel="0" collapsed="false">
      <c r="A40" s="12"/>
      <c r="B40" s="12"/>
      <c r="C40" s="9" t="s">
        <v>313</v>
      </c>
      <c r="D40" s="10" t="n">
        <v>288</v>
      </c>
      <c r="E40" s="12" t="s">
        <v>569</v>
      </c>
    </row>
    <row r="41" customFormat="false" ht="15" hidden="false" customHeight="false" outlineLevel="0" collapsed="false">
      <c r="A41" s="4" t="s">
        <v>43</v>
      </c>
      <c r="B41" s="4"/>
      <c r="C41" s="13"/>
      <c r="D41" s="14" t="n">
        <f aca="false">SUM(D29:D40)</f>
        <v>3616</v>
      </c>
      <c r="E41" s="17"/>
    </row>
    <row r="42" customFormat="false" ht="15" hidden="false" customHeight="false" outlineLevel="0" collapsed="false">
      <c r="A42" s="4"/>
      <c r="B42" s="4"/>
      <c r="C42" s="13"/>
      <c r="D42" s="14"/>
      <c r="E42" s="17"/>
    </row>
    <row r="43" customFormat="false" ht="13.8" hidden="false" customHeight="false" outlineLevel="0" collapsed="false">
      <c r="A43" s="12" t="s">
        <v>44</v>
      </c>
      <c r="B43" s="12"/>
      <c r="C43" s="9" t="s">
        <v>15</v>
      </c>
      <c r="D43" s="10" t="n">
        <v>33133</v>
      </c>
      <c r="E43" s="12" t="s">
        <v>171</v>
      </c>
    </row>
    <row r="44" customFormat="false" ht="15" hidden="false" customHeight="false" outlineLevel="0" collapsed="false">
      <c r="A44" s="4" t="s">
        <v>45</v>
      </c>
      <c r="B44" s="4"/>
      <c r="C44" s="13"/>
      <c r="D44" s="14" t="n">
        <f aca="false">SUM(D43)</f>
        <v>33133</v>
      </c>
      <c r="E44" s="4"/>
    </row>
    <row r="45" customFormat="false" ht="13.8" hidden="false" customHeight="false" outlineLevel="0" collapsed="false">
      <c r="A45" s="44" t="s">
        <v>721</v>
      </c>
      <c r="B45" s="4"/>
      <c r="C45" s="55" t="s">
        <v>430</v>
      </c>
      <c r="D45" s="57" t="n">
        <v>610</v>
      </c>
      <c r="E45" s="27" t="s">
        <v>843</v>
      </c>
    </row>
    <row r="46" customFormat="false" ht="15" hidden="false" customHeight="false" outlineLevel="0" collapsed="false">
      <c r="A46" s="4" t="s">
        <v>646</v>
      </c>
      <c r="B46" s="4"/>
      <c r="C46" s="13"/>
      <c r="D46" s="14" t="n">
        <f aca="false">SUM(D45:D45)</f>
        <v>610</v>
      </c>
      <c r="E46" s="4"/>
    </row>
    <row r="47" customFormat="false" ht="13.8" hidden="false" customHeight="false" outlineLevel="0" collapsed="false">
      <c r="A47" s="12" t="s">
        <v>46</v>
      </c>
      <c r="B47" s="12"/>
      <c r="C47" s="9" t="s">
        <v>15</v>
      </c>
      <c r="D47" s="18" t="n">
        <v>24161</v>
      </c>
      <c r="E47" s="11" t="s">
        <v>570</v>
      </c>
    </row>
    <row r="48" customFormat="false" ht="13.8" hidden="false" customHeight="false" outlineLevel="0" collapsed="false">
      <c r="A48" s="7"/>
      <c r="B48" s="8"/>
      <c r="C48" s="9" t="s">
        <v>15</v>
      </c>
      <c r="D48" s="10" t="n">
        <v>26784</v>
      </c>
      <c r="E48" s="11" t="s">
        <v>173</v>
      </c>
    </row>
    <row r="49" customFormat="false" ht="15" hidden="false" customHeight="false" outlineLevel="0" collapsed="false">
      <c r="A49" s="4" t="s">
        <v>49</v>
      </c>
      <c r="B49" s="4"/>
      <c r="C49" s="13"/>
      <c r="D49" s="14" t="n">
        <f aca="false">SUM(D47:D48)</f>
        <v>50945</v>
      </c>
      <c r="E49" s="17"/>
    </row>
    <row r="50" customFormat="false" ht="15" hidden="false" customHeight="false" outlineLevel="0" collapsed="false">
      <c r="A50" s="4"/>
      <c r="B50" s="4"/>
      <c r="C50" s="13"/>
      <c r="D50" s="14"/>
      <c r="E50" s="17"/>
    </row>
    <row r="51" customFormat="false" ht="13.8" hidden="false" customHeight="false" outlineLevel="0" collapsed="false">
      <c r="A51" s="17" t="s">
        <v>50</v>
      </c>
      <c r="B51" s="17"/>
      <c r="C51" s="17" t="n">
        <v>12</v>
      </c>
      <c r="D51" s="20" t="n">
        <v>1421</v>
      </c>
      <c r="E51" s="17" t="s">
        <v>27</v>
      </c>
    </row>
    <row r="52" customFormat="false" ht="15" hidden="false" customHeight="false" outlineLevel="0" collapsed="false">
      <c r="A52" s="17" t="s">
        <v>52</v>
      </c>
      <c r="B52" s="17"/>
      <c r="C52" s="17"/>
      <c r="D52" s="21" t="n">
        <f aca="false">SUM(D51)</f>
        <v>1421</v>
      </c>
      <c r="E52" s="17"/>
    </row>
    <row r="53" customFormat="false" ht="15" hidden="false" customHeight="false" outlineLevel="0" collapsed="false">
      <c r="D53" s="1"/>
    </row>
    <row r="54" customFormat="false" ht="15" hidden="false" customHeight="false" outlineLevel="0" collapsed="false">
      <c r="D54" s="1" t="n">
        <f aca="false">D52+D49+D46+D41+D28+D22+D20+D44</f>
        <v>1128113</v>
      </c>
    </row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048576"/>
  <sheetViews>
    <sheetView showFormulas="false" showGridLines="true" showRowColHeaders="true" showZeros="true" rightToLeft="false" tabSelected="false" showOutlineSymbols="true" defaultGridColor="true" view="normal" topLeftCell="A175" colorId="64" zoomScale="100" zoomScaleNormal="100" zoomScalePageLayoutView="100" workbookViewId="0">
      <selection pane="topLeft" activeCell="J205" activeCellId="0" sqref="J205"/>
    </sheetView>
  </sheetViews>
  <sheetFormatPr defaultRowHeight="15" zeroHeight="false" outlineLevelRow="0" outlineLevelCol="0"/>
  <cols>
    <col collapsed="false" customWidth="true" hidden="false" outlineLevel="0" max="1" min="1" style="0" width="25.4"/>
    <col collapsed="false" customWidth="true" hidden="false" outlineLevel="0" max="3" min="2" style="0" width="9.13"/>
    <col collapsed="false" customWidth="true" hidden="false" outlineLevel="0" max="4" min="4" style="0" width="13.43"/>
    <col collapsed="false" customWidth="true" hidden="false" outlineLevel="0" max="5" min="5" style="0" width="95.71"/>
    <col collapsed="false" customWidth="true" hidden="false" outlineLevel="0" max="1025" min="6" style="0" width="9.13"/>
  </cols>
  <sheetData>
    <row r="1" customFormat="false" ht="15" hidden="false" customHeight="false" outlineLevel="0" collapsed="false">
      <c r="A1" s="2" t="s">
        <v>367</v>
      </c>
      <c r="B1" s="2"/>
      <c r="C1" s="2"/>
      <c r="D1" s="2"/>
    </row>
    <row r="2" customFormat="false" ht="15" hidden="false" customHeight="false" outlineLevel="0" collapsed="false">
      <c r="A2" s="2" t="s">
        <v>1</v>
      </c>
      <c r="B2" s="2"/>
      <c r="C2" s="2"/>
      <c r="D2" s="2"/>
    </row>
    <row r="3" customFormat="false" ht="15" hidden="false" customHeight="false" outlineLevel="0" collapsed="false">
      <c r="A3" s="2"/>
      <c r="B3" s="2"/>
      <c r="C3" s="2"/>
      <c r="D3" s="2"/>
    </row>
    <row r="4" customFormat="false" ht="15" hidden="false" customHeight="false" outlineLevel="0" collapsed="false">
      <c r="A4" s="2" t="s">
        <v>2</v>
      </c>
      <c r="B4" s="2"/>
      <c r="C4" s="2"/>
      <c r="D4" s="2"/>
    </row>
    <row r="5" customFormat="false" ht="15" hidden="false" customHeight="false" outlineLevel="0" collapsed="false">
      <c r="A5" s="2" t="s">
        <v>54</v>
      </c>
      <c r="B5" s="2"/>
      <c r="C5" s="2"/>
      <c r="D5" s="2"/>
    </row>
    <row r="6" customFormat="false" ht="15" hidden="false" customHeight="false" outlineLevel="0" collapsed="false">
      <c r="A6" s="2"/>
      <c r="B6" s="2"/>
      <c r="C6" s="2"/>
      <c r="D6" s="2"/>
    </row>
    <row r="7" customFormat="false" ht="15" hidden="false" customHeight="false" outlineLevel="0" collapsed="false">
      <c r="A7" s="2"/>
      <c r="B7" s="2"/>
      <c r="C7" s="2"/>
      <c r="D7" s="2"/>
    </row>
    <row r="8" customFormat="false" ht="15" hidden="false" customHeight="false" outlineLevel="0" collapsed="false">
      <c r="A8" s="2" t="s">
        <v>648</v>
      </c>
      <c r="B8" s="2"/>
      <c r="C8" s="2"/>
      <c r="D8" s="60" t="s">
        <v>844</v>
      </c>
      <c r="E8" s="76"/>
    </row>
    <row r="10" customFormat="false" ht="15" hidden="false" customHeight="false" outlineLevel="0" collapsed="false">
      <c r="A10" s="4" t="s">
        <v>5</v>
      </c>
      <c r="B10" s="5" t="s">
        <v>6</v>
      </c>
      <c r="C10" s="5" t="s">
        <v>7</v>
      </c>
      <c r="D10" s="5" t="s">
        <v>8</v>
      </c>
      <c r="E10" s="4" t="s">
        <v>9</v>
      </c>
    </row>
    <row r="11" customFormat="false" ht="13.8" hidden="false" customHeight="false" outlineLevel="0" collapsed="false">
      <c r="A11" s="7" t="s">
        <v>55</v>
      </c>
      <c r="B11" s="5"/>
      <c r="C11" s="9"/>
      <c r="D11" s="10"/>
      <c r="E11" s="12"/>
    </row>
    <row r="12" customFormat="false" ht="15" hidden="false" customHeight="false" outlineLevel="0" collapsed="false">
      <c r="A12" s="7"/>
      <c r="B12" s="5"/>
      <c r="C12" s="9"/>
      <c r="D12" s="22"/>
      <c r="E12" s="12"/>
    </row>
    <row r="13" customFormat="false" ht="15" hidden="false" customHeight="false" outlineLevel="0" collapsed="false">
      <c r="A13" s="23" t="s">
        <v>56</v>
      </c>
      <c r="B13" s="5"/>
      <c r="C13" s="5"/>
      <c r="D13" s="14" t="n">
        <f aca="false">SUM(D11:D12)</f>
        <v>0</v>
      </c>
      <c r="E13" s="4"/>
    </row>
    <row r="14" customFormat="false" ht="13.8" hidden="false" customHeight="false" outlineLevel="0" collapsed="false">
      <c r="A14" s="77" t="s">
        <v>178</v>
      </c>
      <c r="B14" s="8"/>
      <c r="C14" s="22"/>
      <c r="D14" s="10"/>
      <c r="E14" s="12"/>
    </row>
    <row r="15" customFormat="false" ht="15" hidden="false" customHeight="false" outlineLevel="0" collapsed="false">
      <c r="A15" s="23" t="s">
        <v>181</v>
      </c>
      <c r="B15" s="8"/>
      <c r="C15" s="8"/>
      <c r="D15" s="14" t="n">
        <f aca="false">D14</f>
        <v>0</v>
      </c>
      <c r="E15" s="12"/>
    </row>
    <row r="16" customFormat="false" ht="13.8" hidden="false" customHeight="false" outlineLevel="0" collapsed="false">
      <c r="A16" s="7" t="s">
        <v>57</v>
      </c>
      <c r="B16" s="8"/>
      <c r="C16" s="9" t="s">
        <v>15</v>
      </c>
      <c r="D16" s="10" t="n">
        <v>42399.8</v>
      </c>
      <c r="E16" s="12" t="s">
        <v>845</v>
      </c>
    </row>
    <row r="17" customFormat="false" ht="15" hidden="false" customHeight="false" outlineLevel="0" collapsed="false">
      <c r="A17" s="7"/>
      <c r="B17" s="8"/>
      <c r="C17" s="9"/>
      <c r="D17" s="10"/>
      <c r="E17" s="12"/>
    </row>
    <row r="18" customFormat="false" ht="15" hidden="false" customHeight="false" outlineLevel="0" collapsed="false">
      <c r="A18" s="23" t="s">
        <v>59</v>
      </c>
      <c r="B18" s="5"/>
      <c r="C18" s="24"/>
      <c r="D18" s="14" t="n">
        <f aca="false">SUM(D16:D16)</f>
        <v>42399.8</v>
      </c>
      <c r="E18" s="4"/>
    </row>
    <row r="19" customFormat="false" ht="13.8" hidden="false" customHeight="false" outlineLevel="0" collapsed="false">
      <c r="A19" s="7" t="s">
        <v>60</v>
      </c>
      <c r="B19" s="8"/>
      <c r="C19" s="9" t="s">
        <v>61</v>
      </c>
      <c r="D19" s="10" t="n">
        <v>1113.36</v>
      </c>
      <c r="E19" s="12" t="s">
        <v>846</v>
      </c>
    </row>
    <row r="20" customFormat="false" ht="13.8" hidden="false" customHeight="false" outlineLevel="0" collapsed="false">
      <c r="A20" s="7"/>
      <c r="B20" s="8"/>
      <c r="C20" s="9" t="s">
        <v>41</v>
      </c>
      <c r="D20" s="10" t="n">
        <v>1794.61</v>
      </c>
      <c r="E20" s="12" t="s">
        <v>847</v>
      </c>
    </row>
    <row r="21" customFormat="false" ht="13.8" hidden="false" customHeight="false" outlineLevel="0" collapsed="false">
      <c r="A21" s="7"/>
      <c r="B21" s="8"/>
      <c r="C21" s="9"/>
      <c r="D21" s="10"/>
      <c r="E21" s="12"/>
    </row>
    <row r="22" customFormat="false" ht="15" hidden="false" customHeight="false" outlineLevel="0" collapsed="false">
      <c r="A22" s="23" t="s">
        <v>64</v>
      </c>
      <c r="B22" s="5"/>
      <c r="C22" s="24"/>
      <c r="D22" s="14" t="n">
        <f aca="false">SUM(D19:D21)</f>
        <v>2907.97</v>
      </c>
      <c r="E22" s="4"/>
    </row>
    <row r="23" customFormat="false" ht="13.8" hidden="false" customHeight="false" outlineLevel="0" collapsed="false">
      <c r="A23" s="7" t="s">
        <v>65</v>
      </c>
      <c r="B23" s="5"/>
      <c r="C23" s="55" t="s">
        <v>41</v>
      </c>
      <c r="D23" s="57" t="n">
        <v>9308.57</v>
      </c>
      <c r="E23" s="12" t="s">
        <v>848</v>
      </c>
    </row>
    <row r="24" customFormat="false" ht="15" hidden="false" customHeight="false" outlineLevel="0" collapsed="false">
      <c r="A24" s="23" t="s">
        <v>68</v>
      </c>
      <c r="B24" s="4"/>
      <c r="C24" s="25"/>
      <c r="D24" s="14" t="n">
        <f aca="false">SUM(D23:D23)</f>
        <v>9308.57</v>
      </c>
      <c r="E24" s="4"/>
    </row>
    <row r="25" customFormat="false" ht="13.8" hidden="false" customHeight="false" outlineLevel="0" collapsed="false">
      <c r="A25" s="7" t="s">
        <v>69</v>
      </c>
      <c r="B25" s="4"/>
      <c r="C25" s="55"/>
      <c r="D25" s="57"/>
      <c r="E25" s="27"/>
    </row>
    <row r="26" customFormat="false" ht="15" hidden="false" customHeight="false" outlineLevel="0" collapsed="false">
      <c r="A26" s="23" t="s">
        <v>73</v>
      </c>
      <c r="B26" s="4"/>
      <c r="C26" s="25"/>
      <c r="D26" s="14" t="n">
        <f aca="false">SUM(D25:D25)</f>
        <v>0</v>
      </c>
      <c r="E26" s="4"/>
    </row>
    <row r="27" customFormat="false" ht="15" hidden="false" customHeight="false" outlineLevel="0" collapsed="false">
      <c r="A27" s="77" t="s">
        <v>263</v>
      </c>
      <c r="B27" s="12"/>
      <c r="C27" s="44"/>
      <c r="D27" s="10"/>
      <c r="E27" s="12"/>
    </row>
    <row r="28" customFormat="false" ht="15" hidden="false" customHeight="false" outlineLevel="0" collapsed="false">
      <c r="A28" s="23" t="s">
        <v>265</v>
      </c>
      <c r="B28" s="4"/>
      <c r="C28" s="25"/>
      <c r="D28" s="14" t="n">
        <f aca="false">D27</f>
        <v>0</v>
      </c>
      <c r="E28" s="4"/>
    </row>
    <row r="29" customFormat="false" ht="13.8" hidden="false" customHeight="false" outlineLevel="0" collapsed="false">
      <c r="A29" s="7" t="s">
        <v>74</v>
      </c>
      <c r="B29" s="12"/>
      <c r="C29" s="9" t="s">
        <v>430</v>
      </c>
      <c r="D29" s="26" t="n">
        <v>24.67</v>
      </c>
      <c r="E29" s="12" t="s">
        <v>849</v>
      </c>
    </row>
    <row r="30" customFormat="false" ht="13.8" hidden="false" customHeight="false" outlineLevel="0" collapsed="false">
      <c r="A30" s="7"/>
      <c r="B30" s="12"/>
      <c r="C30" s="9" t="s">
        <v>188</v>
      </c>
      <c r="D30" s="26" t="n">
        <v>880.83</v>
      </c>
      <c r="E30" s="12" t="s">
        <v>850</v>
      </c>
    </row>
    <row r="31" customFormat="false" ht="13.8" hidden="false" customHeight="false" outlineLevel="0" collapsed="false">
      <c r="A31" s="7"/>
      <c r="B31" s="12"/>
      <c r="C31" s="9" t="s">
        <v>15</v>
      </c>
      <c r="D31" s="26" t="n">
        <v>893.5</v>
      </c>
      <c r="E31" s="12" t="s">
        <v>851</v>
      </c>
    </row>
    <row r="32" customFormat="false" ht="13.8" hidden="false" customHeight="false" outlineLevel="0" collapsed="false">
      <c r="A32" s="7"/>
      <c r="B32" s="12"/>
      <c r="C32" s="9" t="s">
        <v>61</v>
      </c>
      <c r="D32" s="26" t="n">
        <v>25.06</v>
      </c>
      <c r="E32" s="12" t="s">
        <v>849</v>
      </c>
    </row>
    <row r="33" customFormat="false" ht="13.8" hidden="false" customHeight="false" outlineLevel="0" collapsed="false">
      <c r="A33" s="7"/>
      <c r="B33" s="12"/>
      <c r="C33" s="9" t="s">
        <v>61</v>
      </c>
      <c r="D33" s="26" t="n">
        <v>1006.26</v>
      </c>
      <c r="E33" s="12" t="s">
        <v>852</v>
      </c>
    </row>
    <row r="34" customFormat="false" ht="13.8" hidden="false" customHeight="false" outlineLevel="0" collapsed="false">
      <c r="A34" s="7"/>
      <c r="B34" s="12"/>
      <c r="C34" s="9" t="s">
        <v>228</v>
      </c>
      <c r="D34" s="26" t="n">
        <v>35.68</v>
      </c>
      <c r="E34" s="12" t="s">
        <v>849</v>
      </c>
    </row>
    <row r="35" customFormat="false" ht="13.8" hidden="false" customHeight="false" outlineLevel="0" collapsed="false">
      <c r="A35" s="7"/>
      <c r="B35" s="12"/>
      <c r="C35" s="9" t="s">
        <v>41</v>
      </c>
      <c r="D35" s="26" t="n">
        <v>3405.19</v>
      </c>
      <c r="E35" s="12" t="s">
        <v>853</v>
      </c>
    </row>
    <row r="36" customFormat="false" ht="13.8" hidden="false" customHeight="false" outlineLevel="0" collapsed="false">
      <c r="A36" s="7"/>
      <c r="B36" s="12"/>
      <c r="C36" s="9" t="s">
        <v>41</v>
      </c>
      <c r="D36" s="26" t="n">
        <v>25.06</v>
      </c>
      <c r="E36" s="12" t="s">
        <v>849</v>
      </c>
    </row>
    <row r="37" customFormat="false" ht="15" hidden="false" customHeight="false" outlineLevel="0" collapsed="false">
      <c r="A37" s="4" t="s">
        <v>82</v>
      </c>
      <c r="B37" s="4"/>
      <c r="C37" s="13"/>
      <c r="D37" s="14" t="n">
        <f aca="false">SUM(D29:D36)</f>
        <v>6296.25</v>
      </c>
      <c r="E37" s="12"/>
    </row>
    <row r="38" customFormat="false" ht="13.8" hidden="false" customHeight="false" outlineLevel="0" collapsed="false">
      <c r="A38" s="12" t="s">
        <v>83</v>
      </c>
      <c r="B38" s="4"/>
      <c r="C38" s="55" t="s">
        <v>186</v>
      </c>
      <c r="D38" s="57" t="n">
        <v>18293.1</v>
      </c>
      <c r="E38" s="12" t="s">
        <v>854</v>
      </c>
    </row>
    <row r="39" customFormat="false" ht="13.8" hidden="false" customHeight="false" outlineLevel="0" collapsed="false">
      <c r="A39" s="12"/>
      <c r="B39" s="4"/>
      <c r="C39" s="9" t="s">
        <v>186</v>
      </c>
      <c r="D39" s="10" t="n">
        <v>123.71</v>
      </c>
      <c r="E39" s="12" t="s">
        <v>855</v>
      </c>
    </row>
    <row r="40" customFormat="false" ht="13.8" hidden="false" customHeight="false" outlineLevel="0" collapsed="false">
      <c r="A40" s="12"/>
      <c r="B40" s="4"/>
      <c r="C40" s="55" t="s">
        <v>186</v>
      </c>
      <c r="D40" s="57" t="n">
        <v>1348.4</v>
      </c>
      <c r="E40" s="12" t="s">
        <v>855</v>
      </c>
    </row>
    <row r="41" customFormat="false" ht="13.8" hidden="false" customHeight="false" outlineLevel="0" collapsed="false">
      <c r="A41" s="12"/>
      <c r="B41" s="4"/>
      <c r="C41" s="55" t="s">
        <v>430</v>
      </c>
      <c r="D41" s="57" t="n">
        <v>60</v>
      </c>
      <c r="E41" s="12" t="s">
        <v>856</v>
      </c>
    </row>
    <row r="42" customFormat="false" ht="13.8" hidden="false" customHeight="false" outlineLevel="0" collapsed="false">
      <c r="A42" s="12"/>
      <c r="B42" s="4"/>
      <c r="C42" s="55" t="s">
        <v>15</v>
      </c>
      <c r="D42" s="57" t="n">
        <v>260.69</v>
      </c>
      <c r="E42" s="12" t="s">
        <v>857</v>
      </c>
    </row>
    <row r="43" customFormat="false" ht="13.8" hidden="false" customHeight="false" outlineLevel="0" collapsed="false">
      <c r="A43" s="12"/>
      <c r="B43" s="4"/>
      <c r="C43" s="55" t="s">
        <v>15</v>
      </c>
      <c r="D43" s="57" t="n">
        <v>2841.48</v>
      </c>
      <c r="E43" s="12" t="s">
        <v>857</v>
      </c>
    </row>
    <row r="44" customFormat="false" ht="13.8" hidden="false" customHeight="false" outlineLevel="0" collapsed="false">
      <c r="A44" s="12"/>
      <c r="B44" s="4"/>
      <c r="C44" s="55" t="s">
        <v>15</v>
      </c>
      <c r="D44" s="57" t="n">
        <v>206.14</v>
      </c>
      <c r="E44" s="12" t="s">
        <v>858</v>
      </c>
    </row>
    <row r="45" customFormat="false" ht="13.8" hidden="false" customHeight="false" outlineLevel="0" collapsed="false">
      <c r="A45" s="12"/>
      <c r="B45" s="4"/>
      <c r="C45" s="55" t="s">
        <v>15</v>
      </c>
      <c r="D45" s="57" t="n">
        <v>2246.91</v>
      </c>
      <c r="E45" s="12" t="s">
        <v>858</v>
      </c>
    </row>
    <row r="46" customFormat="false" ht="13.8" hidden="false" customHeight="false" outlineLevel="0" collapsed="false">
      <c r="A46" s="12"/>
      <c r="B46" s="4"/>
      <c r="C46" s="55" t="s">
        <v>61</v>
      </c>
      <c r="D46" s="57" t="n">
        <v>75.59</v>
      </c>
      <c r="E46" s="12" t="s">
        <v>859</v>
      </c>
    </row>
    <row r="47" customFormat="false" ht="13.8" hidden="false" customHeight="false" outlineLevel="0" collapsed="false">
      <c r="A47" s="12"/>
      <c r="B47" s="4"/>
      <c r="C47" s="55" t="s">
        <v>61</v>
      </c>
      <c r="D47" s="57" t="n">
        <v>823.97</v>
      </c>
      <c r="E47" s="12" t="s">
        <v>859</v>
      </c>
    </row>
    <row r="48" customFormat="false" ht="13.8" hidden="false" customHeight="false" outlineLevel="0" collapsed="false">
      <c r="B48" s="12"/>
      <c r="C48" s="9" t="s">
        <v>61</v>
      </c>
      <c r="D48" s="10" t="n">
        <v>2479.6</v>
      </c>
      <c r="E48" s="12" t="s">
        <v>860</v>
      </c>
    </row>
    <row r="49" customFormat="false" ht="13.8" hidden="false" customHeight="false" outlineLevel="0" collapsed="false">
      <c r="A49" s="12"/>
      <c r="B49" s="12"/>
      <c r="C49" s="9" t="s">
        <v>61</v>
      </c>
      <c r="D49" s="26" t="n">
        <v>4161.18</v>
      </c>
      <c r="E49" s="11" t="s">
        <v>861</v>
      </c>
    </row>
    <row r="50" customFormat="false" ht="13.8" hidden="false" customHeight="false" outlineLevel="0" collapsed="false">
      <c r="A50" s="12"/>
      <c r="B50" s="12"/>
      <c r="C50" s="9" t="s">
        <v>61</v>
      </c>
      <c r="D50" s="26" t="n">
        <v>2368.2</v>
      </c>
      <c r="E50" s="12" t="s">
        <v>862</v>
      </c>
    </row>
    <row r="51" customFormat="false" ht="13.8" hidden="false" customHeight="false" outlineLevel="0" collapsed="false">
      <c r="A51" s="12"/>
      <c r="B51" s="12"/>
      <c r="C51" s="9" t="s">
        <v>61</v>
      </c>
      <c r="D51" s="26" t="n">
        <v>177.62</v>
      </c>
      <c r="E51" s="12" t="s">
        <v>862</v>
      </c>
    </row>
    <row r="52" customFormat="false" ht="13.8" hidden="false" customHeight="false" outlineLevel="0" collapsed="false">
      <c r="A52" s="12"/>
      <c r="B52" s="12"/>
      <c r="C52" s="9" t="s">
        <v>61</v>
      </c>
      <c r="D52" s="26" t="n">
        <v>954</v>
      </c>
      <c r="E52" s="12" t="s">
        <v>863</v>
      </c>
    </row>
    <row r="53" customFormat="false" ht="13.8" hidden="false" customHeight="false" outlineLevel="0" collapsed="false">
      <c r="A53" s="12"/>
      <c r="B53" s="12"/>
      <c r="C53" s="9" t="s">
        <v>41</v>
      </c>
      <c r="D53" s="26" t="n">
        <v>4403</v>
      </c>
      <c r="E53" s="12" t="s">
        <v>864</v>
      </c>
    </row>
    <row r="54" customFormat="false" ht="13.8" hidden="false" customHeight="false" outlineLevel="0" collapsed="false">
      <c r="A54" s="12"/>
      <c r="B54" s="12"/>
      <c r="C54" s="9" t="s">
        <v>41</v>
      </c>
      <c r="D54" s="26" t="n">
        <v>2805</v>
      </c>
      <c r="E54" s="12" t="s">
        <v>865</v>
      </c>
    </row>
    <row r="55" customFormat="false" ht="13.8" hidden="false" customHeight="false" outlineLevel="0" collapsed="false">
      <c r="A55" s="12"/>
      <c r="B55" s="12"/>
      <c r="C55" s="9" t="s">
        <v>41</v>
      </c>
      <c r="D55" s="26" t="n">
        <v>1799.28</v>
      </c>
      <c r="E55" s="12" t="s">
        <v>866</v>
      </c>
    </row>
    <row r="56" customFormat="false" ht="13.8" hidden="false" customHeight="false" outlineLevel="0" collapsed="false">
      <c r="A56" s="12"/>
      <c r="B56" s="12"/>
      <c r="C56" s="9" t="s">
        <v>41</v>
      </c>
      <c r="D56" s="26" t="n">
        <v>264.52</v>
      </c>
      <c r="E56" s="12" t="s">
        <v>867</v>
      </c>
    </row>
    <row r="57" customFormat="false" ht="13.8" hidden="false" customHeight="false" outlineLevel="0" collapsed="false">
      <c r="A57" s="12"/>
      <c r="B57" s="12"/>
      <c r="C57" s="9" t="s">
        <v>41</v>
      </c>
      <c r="D57" s="26" t="n">
        <v>340.01</v>
      </c>
      <c r="E57" s="12" t="s">
        <v>868</v>
      </c>
    </row>
    <row r="58" customFormat="false" ht="13.8" hidden="false" customHeight="false" outlineLevel="0" collapsed="false">
      <c r="A58" s="12"/>
      <c r="B58" s="12"/>
      <c r="C58" s="9" t="s">
        <v>41</v>
      </c>
      <c r="D58" s="26" t="n">
        <v>3706.08</v>
      </c>
      <c r="E58" s="12" t="s">
        <v>868</v>
      </c>
    </row>
    <row r="59" customFormat="false" ht="13.8" hidden="false" customHeight="false" outlineLevel="0" collapsed="false">
      <c r="A59" s="12"/>
      <c r="B59" s="12"/>
      <c r="C59" s="9" t="s">
        <v>41</v>
      </c>
      <c r="D59" s="26" t="n">
        <v>410</v>
      </c>
      <c r="E59" s="12" t="s">
        <v>869</v>
      </c>
    </row>
    <row r="60" customFormat="false" ht="13.8" hidden="false" customHeight="false" outlineLevel="0" collapsed="false">
      <c r="A60" s="12"/>
      <c r="B60" s="12"/>
      <c r="C60" s="9" t="s">
        <v>41</v>
      </c>
      <c r="D60" s="26" t="n">
        <v>368.9</v>
      </c>
      <c r="E60" s="12" t="s">
        <v>870</v>
      </c>
    </row>
    <row r="61" customFormat="false" ht="15" hidden="false" customHeight="false" outlineLevel="0" collapsed="false">
      <c r="A61" s="4" t="s">
        <v>90</v>
      </c>
      <c r="B61" s="4"/>
      <c r="C61" s="13"/>
      <c r="D61" s="14" t="n">
        <f aca="false">SUM(D38:D60)</f>
        <v>50517.38</v>
      </c>
      <c r="E61" s="4"/>
    </row>
    <row r="62" customFormat="false" ht="13.8" hidden="false" customHeight="false" outlineLevel="0" collapsed="false">
      <c r="A62" s="12" t="s">
        <v>91</v>
      </c>
      <c r="B62" s="4"/>
      <c r="C62" s="55" t="s">
        <v>430</v>
      </c>
      <c r="D62" s="57" t="n">
        <v>900</v>
      </c>
      <c r="E62" s="17" t="s">
        <v>871</v>
      </c>
    </row>
    <row r="63" customFormat="false" ht="13.8" hidden="false" customHeight="false" outlineLevel="0" collapsed="false">
      <c r="A63" s="12"/>
      <c r="B63" s="4"/>
      <c r="C63" s="55" t="s">
        <v>15</v>
      </c>
      <c r="D63" s="57" t="n">
        <v>17.75</v>
      </c>
      <c r="E63" s="17" t="s">
        <v>872</v>
      </c>
    </row>
    <row r="64" customFormat="false" ht="13.8" hidden="false" customHeight="false" outlineLevel="0" collapsed="false">
      <c r="A64" s="12"/>
      <c r="B64" s="4"/>
      <c r="C64" s="55" t="s">
        <v>15</v>
      </c>
      <c r="D64" s="57" t="n">
        <v>410.37</v>
      </c>
      <c r="E64" s="17" t="s">
        <v>873</v>
      </c>
    </row>
    <row r="65" customFormat="false" ht="13.8" hidden="false" customHeight="false" outlineLevel="0" collapsed="false">
      <c r="A65" s="12"/>
      <c r="B65" s="4"/>
      <c r="C65" s="55" t="s">
        <v>15</v>
      </c>
      <c r="D65" s="57" t="n">
        <v>185</v>
      </c>
      <c r="E65" s="17" t="s">
        <v>874</v>
      </c>
    </row>
    <row r="66" customFormat="false" ht="13.8" hidden="false" customHeight="false" outlineLevel="0" collapsed="false">
      <c r="A66" s="12"/>
      <c r="B66" s="4"/>
      <c r="C66" s="55" t="s">
        <v>15</v>
      </c>
      <c r="D66" s="57" t="n">
        <v>18</v>
      </c>
      <c r="E66" s="17" t="s">
        <v>875</v>
      </c>
    </row>
    <row r="67" customFormat="false" ht="13.8" hidden="false" customHeight="false" outlineLevel="0" collapsed="false">
      <c r="A67" s="85"/>
      <c r="B67" s="4"/>
      <c r="C67" s="55" t="s">
        <v>61</v>
      </c>
      <c r="D67" s="57" t="n">
        <v>91.11</v>
      </c>
      <c r="E67" s="27" t="s">
        <v>876</v>
      </c>
    </row>
    <row r="68" customFormat="false" ht="13.8" hidden="false" customHeight="false" outlineLevel="0" collapsed="false">
      <c r="A68" s="86"/>
      <c r="B68" s="4"/>
      <c r="C68" s="55" t="s">
        <v>61</v>
      </c>
      <c r="D68" s="57" t="n">
        <v>35.83</v>
      </c>
      <c r="E68" s="12" t="s">
        <v>877</v>
      </c>
    </row>
    <row r="69" customFormat="false" ht="13.8" hidden="false" customHeight="false" outlineLevel="0" collapsed="false">
      <c r="B69" s="4"/>
      <c r="C69" s="9" t="s">
        <v>61</v>
      </c>
      <c r="D69" s="10" t="n">
        <v>9.98</v>
      </c>
      <c r="E69" s="12" t="s">
        <v>878</v>
      </c>
    </row>
    <row r="70" customFormat="false" ht="13.8" hidden="false" customHeight="false" outlineLevel="0" collapsed="false">
      <c r="A70" s="12"/>
      <c r="B70" s="4"/>
      <c r="C70" s="9" t="s">
        <v>61</v>
      </c>
      <c r="D70" s="10" t="n">
        <v>1725.5</v>
      </c>
      <c r="E70" s="12" t="s">
        <v>879</v>
      </c>
    </row>
    <row r="71" customFormat="false" ht="13.8" hidden="false" customHeight="false" outlineLevel="0" collapsed="false">
      <c r="A71" s="12"/>
      <c r="B71" s="4"/>
      <c r="C71" s="9" t="s">
        <v>61</v>
      </c>
      <c r="D71" s="10" t="n">
        <v>6545</v>
      </c>
      <c r="E71" s="12" t="s">
        <v>601</v>
      </c>
    </row>
    <row r="72" customFormat="false" ht="13.8" hidden="false" customHeight="false" outlineLevel="0" collapsed="false">
      <c r="A72" s="12"/>
      <c r="B72" s="4"/>
      <c r="C72" s="9" t="s">
        <v>61</v>
      </c>
      <c r="D72" s="10" t="n">
        <v>10.54</v>
      </c>
      <c r="E72" s="12" t="s">
        <v>880</v>
      </c>
    </row>
    <row r="73" customFormat="false" ht="13.8" hidden="false" customHeight="false" outlineLevel="0" collapsed="false">
      <c r="A73" s="12"/>
      <c r="B73" s="4"/>
      <c r="C73" s="9" t="s">
        <v>61</v>
      </c>
      <c r="D73" s="10" t="n">
        <v>9.24</v>
      </c>
      <c r="E73" s="12" t="s">
        <v>881</v>
      </c>
    </row>
    <row r="74" customFormat="false" ht="13.8" hidden="false" customHeight="false" outlineLevel="0" collapsed="false">
      <c r="A74" s="12"/>
      <c r="B74" s="4"/>
      <c r="C74" s="55" t="s">
        <v>61</v>
      </c>
      <c r="D74" s="57" t="n">
        <v>241.02</v>
      </c>
      <c r="E74" s="27" t="s">
        <v>882</v>
      </c>
    </row>
    <row r="75" customFormat="false" ht="13.8" hidden="false" customHeight="false" outlineLevel="0" collapsed="false">
      <c r="A75" s="12"/>
      <c r="B75" s="4"/>
      <c r="C75" s="9" t="s">
        <v>61</v>
      </c>
      <c r="D75" s="10" t="n">
        <v>7.02</v>
      </c>
      <c r="E75" s="12" t="s">
        <v>883</v>
      </c>
    </row>
    <row r="76" customFormat="false" ht="13.8" hidden="false" customHeight="false" outlineLevel="0" collapsed="false">
      <c r="A76" s="12"/>
      <c r="B76" s="4"/>
      <c r="C76" s="9" t="s">
        <v>61</v>
      </c>
      <c r="D76" s="10" t="n">
        <v>5.73</v>
      </c>
      <c r="E76" s="12" t="s">
        <v>884</v>
      </c>
    </row>
    <row r="77" customFormat="false" ht="13.8" hidden="false" customHeight="false" outlineLevel="0" collapsed="false">
      <c r="A77" s="12"/>
      <c r="B77" s="4"/>
      <c r="C77" s="9" t="s">
        <v>61</v>
      </c>
      <c r="D77" s="10" t="n">
        <v>175.71</v>
      </c>
      <c r="E77" s="12" t="s">
        <v>885</v>
      </c>
    </row>
    <row r="78" customFormat="false" ht="13.8" hidden="false" customHeight="false" outlineLevel="0" collapsed="false">
      <c r="A78" s="12"/>
      <c r="B78" s="4"/>
      <c r="C78" s="9" t="s">
        <v>61</v>
      </c>
      <c r="D78" s="10" t="n">
        <v>9.09</v>
      </c>
      <c r="E78" s="12" t="s">
        <v>886</v>
      </c>
    </row>
    <row r="79" customFormat="false" ht="13.8" hidden="false" customHeight="false" outlineLevel="0" collapsed="false">
      <c r="A79" s="12"/>
      <c r="B79" s="4"/>
      <c r="C79" s="9" t="s">
        <v>61</v>
      </c>
      <c r="D79" s="10" t="n">
        <v>52.51</v>
      </c>
      <c r="E79" s="12" t="s">
        <v>887</v>
      </c>
    </row>
    <row r="80" customFormat="false" ht="13.8" hidden="false" customHeight="false" outlineLevel="0" collapsed="false">
      <c r="A80" s="12"/>
      <c r="B80" s="4"/>
      <c r="C80" s="9" t="s">
        <v>41</v>
      </c>
      <c r="D80" s="10" t="n">
        <v>17.83</v>
      </c>
      <c r="E80" s="12" t="s">
        <v>888</v>
      </c>
    </row>
    <row r="81" customFormat="false" ht="13.8" hidden="false" customHeight="false" outlineLevel="0" collapsed="false">
      <c r="A81" s="12"/>
      <c r="B81" s="4"/>
      <c r="C81" s="9" t="s">
        <v>41</v>
      </c>
      <c r="D81" s="10" t="n">
        <v>205.28</v>
      </c>
      <c r="E81" s="12" t="s">
        <v>889</v>
      </c>
    </row>
    <row r="82" customFormat="false" ht="13.8" hidden="false" customHeight="false" outlineLevel="0" collapsed="false">
      <c r="A82" s="12"/>
      <c r="B82" s="4"/>
      <c r="C82" s="9" t="s">
        <v>41</v>
      </c>
      <c r="D82" s="10" t="n">
        <v>1119</v>
      </c>
      <c r="E82" s="12" t="s">
        <v>890</v>
      </c>
    </row>
    <row r="83" customFormat="false" ht="13.8" hidden="false" customHeight="false" outlineLevel="0" collapsed="false">
      <c r="A83" s="12"/>
      <c r="B83" s="4"/>
      <c r="C83" s="9" t="s">
        <v>41</v>
      </c>
      <c r="D83" s="10" t="n">
        <v>19486.25</v>
      </c>
      <c r="E83" s="12" t="s">
        <v>608</v>
      </c>
    </row>
    <row r="84" customFormat="false" ht="13.8" hidden="false" customHeight="false" outlineLevel="0" collapsed="false">
      <c r="A84" s="12"/>
      <c r="B84" s="4"/>
      <c r="C84" s="9" t="s">
        <v>41</v>
      </c>
      <c r="D84" s="10" t="n">
        <v>17110.3</v>
      </c>
      <c r="E84" s="12" t="s">
        <v>495</v>
      </c>
    </row>
    <row r="85" customFormat="false" ht="15" hidden="false" customHeight="false" outlineLevel="0" collapsed="false">
      <c r="A85" s="4" t="s">
        <v>108</v>
      </c>
      <c r="B85" s="4"/>
      <c r="C85" s="13"/>
      <c r="D85" s="14" t="n">
        <f aca="false">SUM(D62:D84)</f>
        <v>48388.06</v>
      </c>
      <c r="E85" s="17"/>
    </row>
    <row r="86" customFormat="false" ht="13.8" hidden="false" customHeight="false" outlineLevel="0" collapsed="false">
      <c r="A86" s="75" t="s">
        <v>141</v>
      </c>
      <c r="B86" s="12"/>
      <c r="C86" s="9" t="s">
        <v>41</v>
      </c>
      <c r="D86" s="10" t="n">
        <v>8746.5</v>
      </c>
      <c r="E86" s="12" t="s">
        <v>891</v>
      </c>
    </row>
    <row r="87" customFormat="false" ht="13.8" hidden="false" customHeight="false" outlineLevel="0" collapsed="false">
      <c r="A87" s="75"/>
      <c r="B87" s="12"/>
      <c r="C87" s="9" t="s">
        <v>42</v>
      </c>
      <c r="D87" s="10" t="n">
        <v>9641.77</v>
      </c>
      <c r="E87" s="12" t="s">
        <v>892</v>
      </c>
    </row>
    <row r="88" customFormat="false" ht="13.8" hidden="false" customHeight="false" outlineLevel="0" collapsed="false">
      <c r="A88" s="75"/>
      <c r="B88" s="12"/>
      <c r="C88" s="9" t="s">
        <v>36</v>
      </c>
      <c r="D88" s="10" t="n">
        <v>17493</v>
      </c>
      <c r="E88" s="12" t="s">
        <v>893</v>
      </c>
    </row>
    <row r="89" customFormat="false" ht="13.8" hidden="false" customHeight="false" outlineLevel="0" collapsed="false">
      <c r="A89" s="75"/>
      <c r="B89" s="12"/>
      <c r="C89" s="9" t="s">
        <v>36</v>
      </c>
      <c r="D89" s="10" t="n">
        <v>18209.5</v>
      </c>
      <c r="E89" s="12" t="s">
        <v>892</v>
      </c>
    </row>
    <row r="90" customFormat="false" ht="13.8" hidden="false" customHeight="false" outlineLevel="0" collapsed="false">
      <c r="A90" s="28" t="s">
        <v>142</v>
      </c>
      <c r="B90" s="4"/>
      <c r="C90" s="13"/>
      <c r="D90" s="14" t="n">
        <f aca="false">SUM(D86:D89)</f>
        <v>54090.77</v>
      </c>
      <c r="E90" s="4"/>
    </row>
    <row r="91" customFormat="false" ht="13.8" hidden="false" customHeight="false" outlineLevel="0" collapsed="false">
      <c r="A91" s="11" t="s">
        <v>112</v>
      </c>
      <c r="B91" s="12"/>
      <c r="C91" s="9" t="s">
        <v>485</v>
      </c>
      <c r="D91" s="10" t="n">
        <v>517.62</v>
      </c>
      <c r="E91" s="12" t="s">
        <v>170</v>
      </c>
    </row>
    <row r="92" customFormat="false" ht="13.8" hidden="false" customHeight="false" outlineLevel="0" collapsed="false">
      <c r="A92" s="11"/>
      <c r="B92" s="12"/>
      <c r="C92" s="9" t="s">
        <v>430</v>
      </c>
      <c r="D92" s="10" t="n">
        <v>209.93</v>
      </c>
      <c r="E92" s="12" t="s">
        <v>170</v>
      </c>
    </row>
    <row r="93" customFormat="false" ht="13.8" hidden="false" customHeight="false" outlineLevel="0" collapsed="false">
      <c r="A93" s="12"/>
      <c r="B93" s="12"/>
      <c r="C93" s="9" t="s">
        <v>188</v>
      </c>
      <c r="D93" s="10" t="n">
        <v>414.83</v>
      </c>
      <c r="E93" s="12" t="s">
        <v>170</v>
      </c>
    </row>
    <row r="94" customFormat="false" ht="13.8" hidden="false" customHeight="false" outlineLevel="0" collapsed="false">
      <c r="A94" s="12"/>
      <c r="B94" s="12"/>
      <c r="C94" s="9" t="s">
        <v>133</v>
      </c>
      <c r="D94" s="10" t="n">
        <v>200.1</v>
      </c>
      <c r="E94" s="12" t="s">
        <v>170</v>
      </c>
    </row>
    <row r="95" customFormat="false" ht="13.8" hidden="false" customHeight="false" outlineLevel="0" collapsed="false">
      <c r="A95" s="12"/>
      <c r="B95" s="12"/>
      <c r="C95" s="9" t="s">
        <v>61</v>
      </c>
      <c r="D95" s="10" t="n">
        <v>320.48</v>
      </c>
      <c r="E95" s="12" t="s">
        <v>170</v>
      </c>
    </row>
    <row r="96" customFormat="false" ht="13.8" hidden="false" customHeight="false" outlineLevel="0" collapsed="false">
      <c r="A96" s="12"/>
      <c r="B96" s="12"/>
      <c r="C96" s="9" t="s">
        <v>61</v>
      </c>
      <c r="D96" s="10" t="n">
        <v>415.75</v>
      </c>
      <c r="E96" s="12" t="s">
        <v>170</v>
      </c>
    </row>
    <row r="97" customFormat="false" ht="13.8" hidden="false" customHeight="false" outlineLevel="0" collapsed="false">
      <c r="A97" s="12"/>
      <c r="B97" s="12"/>
      <c r="C97" s="9" t="s">
        <v>61</v>
      </c>
      <c r="D97" s="10" t="n">
        <v>475.14</v>
      </c>
      <c r="E97" s="12" t="s">
        <v>170</v>
      </c>
    </row>
    <row r="98" customFormat="false" ht="13.8" hidden="false" customHeight="false" outlineLevel="0" collapsed="false">
      <c r="A98" s="12"/>
      <c r="B98" s="12"/>
      <c r="C98" s="9" t="s">
        <v>61</v>
      </c>
      <c r="D98" s="10" t="n">
        <v>417.96</v>
      </c>
      <c r="E98" s="12" t="s">
        <v>170</v>
      </c>
    </row>
    <row r="99" customFormat="false" ht="13.8" hidden="false" customHeight="false" outlineLevel="0" collapsed="false">
      <c r="A99" s="12"/>
      <c r="B99" s="12"/>
      <c r="C99" s="9" t="s">
        <v>61</v>
      </c>
      <c r="D99" s="10" t="n">
        <v>535</v>
      </c>
      <c r="E99" s="12" t="s">
        <v>170</v>
      </c>
    </row>
    <row r="100" customFormat="false" ht="13.8" hidden="false" customHeight="false" outlineLevel="0" collapsed="false">
      <c r="A100" s="12"/>
      <c r="B100" s="12"/>
      <c r="C100" s="9" t="s">
        <v>61</v>
      </c>
      <c r="D100" s="10" t="n">
        <v>255.6</v>
      </c>
      <c r="E100" s="12" t="s">
        <v>170</v>
      </c>
    </row>
    <row r="101" customFormat="false" ht="13.8" hidden="false" customHeight="false" outlineLevel="0" collapsed="false">
      <c r="A101" s="12"/>
      <c r="B101" s="12"/>
      <c r="C101" s="9" t="s">
        <v>61</v>
      </c>
      <c r="D101" s="10" t="n">
        <v>593.44</v>
      </c>
      <c r="E101" s="12" t="s">
        <v>170</v>
      </c>
    </row>
    <row r="102" customFormat="false" ht="13.8" hidden="false" customHeight="false" outlineLevel="0" collapsed="false">
      <c r="A102" s="12"/>
      <c r="B102" s="12"/>
      <c r="C102" s="9" t="s">
        <v>61</v>
      </c>
      <c r="D102" s="10" t="n">
        <v>462.7</v>
      </c>
      <c r="E102" s="12" t="s">
        <v>170</v>
      </c>
    </row>
    <row r="103" customFormat="false" ht="13.8" hidden="false" customHeight="false" outlineLevel="0" collapsed="false">
      <c r="A103" s="12"/>
      <c r="B103" s="12"/>
      <c r="C103" s="9" t="s">
        <v>79</v>
      </c>
      <c r="D103" s="10" t="n">
        <v>267.79</v>
      </c>
      <c r="E103" s="12" t="s">
        <v>170</v>
      </c>
    </row>
    <row r="104" customFormat="false" ht="13.8" hidden="false" customHeight="false" outlineLevel="0" collapsed="false">
      <c r="A104" s="12"/>
      <c r="B104" s="12"/>
      <c r="C104" s="9" t="s">
        <v>228</v>
      </c>
      <c r="D104" s="10" t="n">
        <v>140</v>
      </c>
      <c r="E104" s="12" t="s">
        <v>894</v>
      </c>
    </row>
    <row r="105" customFormat="false" ht="13.8" hidden="false" customHeight="false" outlineLevel="0" collapsed="false">
      <c r="A105" s="12"/>
      <c r="B105" s="12"/>
      <c r="C105" s="9" t="s">
        <v>41</v>
      </c>
      <c r="D105" s="10" t="n">
        <v>26</v>
      </c>
      <c r="E105" s="12" t="s">
        <v>895</v>
      </c>
    </row>
    <row r="106" customFormat="false" ht="13.8" hidden="false" customHeight="false" outlineLevel="0" collapsed="false">
      <c r="A106" s="12"/>
      <c r="B106" s="12"/>
      <c r="C106" s="9" t="s">
        <v>41</v>
      </c>
      <c r="D106" s="10" t="n">
        <v>1866.38</v>
      </c>
      <c r="E106" s="12" t="s">
        <v>170</v>
      </c>
    </row>
    <row r="107" customFormat="false" ht="13.8" hidden="false" customHeight="false" outlineLevel="0" collapsed="false">
      <c r="A107" s="12"/>
      <c r="B107" s="12"/>
      <c r="C107" s="9" t="s">
        <v>42</v>
      </c>
      <c r="D107" s="10" t="n">
        <v>256.61</v>
      </c>
      <c r="E107" s="12" t="s">
        <v>170</v>
      </c>
    </row>
    <row r="108" customFormat="false" ht="15" hidden="false" customHeight="false" outlineLevel="0" collapsed="false">
      <c r="A108" s="4" t="s">
        <v>115</v>
      </c>
      <c r="B108" s="4"/>
      <c r="C108" s="13"/>
      <c r="D108" s="14" t="n">
        <f aca="false">SUM(D91:D107)</f>
        <v>7375.33</v>
      </c>
      <c r="E108" s="4"/>
    </row>
    <row r="109" customFormat="false" ht="15" hidden="false" customHeight="false" outlineLevel="0" collapsed="false">
      <c r="A109" s="75" t="s">
        <v>896</v>
      </c>
      <c r="B109" s="12"/>
      <c r="C109" s="9" t="s">
        <v>186</v>
      </c>
      <c r="D109" s="10" t="n">
        <v>1309</v>
      </c>
      <c r="E109" s="12" t="s">
        <v>897</v>
      </c>
    </row>
    <row r="110" customFormat="false" ht="13.8" hidden="false" customHeight="false" outlineLevel="0" collapsed="false">
      <c r="A110" s="75"/>
      <c r="B110" s="12"/>
      <c r="C110" s="9" t="s">
        <v>15</v>
      </c>
      <c r="D110" s="10" t="n">
        <v>16065</v>
      </c>
      <c r="E110" s="12" t="s">
        <v>898</v>
      </c>
    </row>
    <row r="111" customFormat="false" ht="13.8" hidden="false" customHeight="false" outlineLevel="0" collapsed="false">
      <c r="A111" s="75"/>
      <c r="B111" s="12"/>
      <c r="C111" s="9" t="s">
        <v>41</v>
      </c>
      <c r="D111" s="10" t="n">
        <v>32725</v>
      </c>
      <c r="E111" s="12" t="s">
        <v>898</v>
      </c>
    </row>
    <row r="112" customFormat="false" ht="15" hidden="false" customHeight="false" outlineLevel="0" collapsed="false">
      <c r="A112" s="28" t="s">
        <v>116</v>
      </c>
      <c r="B112" s="4"/>
      <c r="C112" s="13"/>
      <c r="D112" s="14" t="n">
        <f aca="false">SUM(D109:D111)</f>
        <v>50099</v>
      </c>
      <c r="E112" s="4"/>
    </row>
    <row r="113" customFormat="false" ht="15" hidden="false" customHeight="false" outlineLevel="0" collapsed="false">
      <c r="A113" s="28"/>
      <c r="B113" s="4"/>
      <c r="C113" s="13"/>
      <c r="D113" s="14"/>
      <c r="E113" s="4"/>
    </row>
    <row r="114" customFormat="false" ht="15" hidden="false" customHeight="false" outlineLevel="0" collapsed="false">
      <c r="A114" s="87" t="s">
        <v>899</v>
      </c>
      <c r="B114" s="4"/>
      <c r="C114" s="55" t="s">
        <v>15</v>
      </c>
      <c r="D114" s="57" t="n">
        <v>700</v>
      </c>
      <c r="E114" s="27" t="s">
        <v>900</v>
      </c>
    </row>
    <row r="115" customFormat="false" ht="13.8" hidden="false" customHeight="false" outlineLevel="0" collapsed="false">
      <c r="A115" s="87"/>
      <c r="B115" s="4"/>
      <c r="C115" s="55" t="s">
        <v>36</v>
      </c>
      <c r="D115" s="57" t="n">
        <v>700</v>
      </c>
      <c r="E115" s="27" t="s">
        <v>901</v>
      </c>
    </row>
    <row r="116" customFormat="false" ht="15" hidden="false" customHeight="false" outlineLevel="0" collapsed="false">
      <c r="A116" s="87" t="s">
        <v>310</v>
      </c>
      <c r="B116" s="4"/>
      <c r="C116" s="55"/>
      <c r="D116" s="79" t="n">
        <f aca="false">SUM(D114:D115)</f>
        <v>1400</v>
      </c>
      <c r="E116" s="27"/>
    </row>
    <row r="117" customFormat="false" ht="15" hidden="false" customHeight="false" outlineLevel="0" collapsed="false">
      <c r="A117" s="28"/>
      <c r="B117" s="4"/>
      <c r="C117" s="13"/>
      <c r="D117" s="14"/>
      <c r="E117" s="4"/>
    </row>
    <row r="118" customFormat="false" ht="13.8" hidden="false" customHeight="false" outlineLevel="0" collapsed="false">
      <c r="A118" s="12" t="s">
        <v>117</v>
      </c>
      <c r="B118" s="12"/>
      <c r="C118" s="9"/>
      <c r="D118" s="10" t="n">
        <v>249.51</v>
      </c>
      <c r="E118" s="12" t="s">
        <v>224</v>
      </c>
    </row>
    <row r="119" customFormat="false" ht="15" hidden="false" customHeight="false" outlineLevel="0" collapsed="false">
      <c r="A119" s="4" t="s">
        <v>119</v>
      </c>
      <c r="B119" s="4"/>
      <c r="C119" s="13"/>
      <c r="D119" s="14" t="n">
        <f aca="false">SUM(D118)</f>
        <v>249.51</v>
      </c>
      <c r="E119" s="4"/>
    </row>
    <row r="120" customFormat="false" ht="13.8" hidden="false" customHeight="false" outlineLevel="0" collapsed="false">
      <c r="A120" s="11" t="n">
        <v>20.25</v>
      </c>
      <c r="B120" s="12"/>
      <c r="C120" s="9" t="s">
        <v>186</v>
      </c>
      <c r="D120" s="10" t="n">
        <v>18619.45</v>
      </c>
      <c r="E120" s="12" t="s">
        <v>902</v>
      </c>
    </row>
    <row r="121" customFormat="false" ht="13.8" hidden="false" customHeight="false" outlineLevel="0" collapsed="false">
      <c r="A121" s="11"/>
      <c r="B121" s="12"/>
      <c r="C121" s="9" t="s">
        <v>186</v>
      </c>
      <c r="D121" s="10" t="n">
        <v>3514.09</v>
      </c>
      <c r="E121" s="12" t="s">
        <v>903</v>
      </c>
    </row>
    <row r="122" customFormat="false" ht="13.8" hidden="false" customHeight="false" outlineLevel="0" collapsed="false">
      <c r="A122" s="11"/>
      <c r="B122" s="12"/>
      <c r="C122" s="9" t="s">
        <v>430</v>
      </c>
      <c r="D122" s="10" t="n">
        <v>3334.77</v>
      </c>
      <c r="E122" s="12" t="s">
        <v>903</v>
      </c>
    </row>
    <row r="123" customFormat="false" ht="13.8" hidden="false" customHeight="false" outlineLevel="0" collapsed="false">
      <c r="A123" s="11"/>
      <c r="B123" s="12"/>
      <c r="C123" s="9" t="s">
        <v>430</v>
      </c>
      <c r="D123" s="10" t="n">
        <v>2588.52</v>
      </c>
      <c r="E123" s="12" t="s">
        <v>903</v>
      </c>
    </row>
    <row r="124" customFormat="false" ht="13.8" hidden="false" customHeight="false" outlineLevel="0" collapsed="false">
      <c r="A124" s="11"/>
      <c r="B124" s="12"/>
      <c r="C124" s="9" t="s">
        <v>430</v>
      </c>
      <c r="D124" s="10" t="n">
        <v>3286.55</v>
      </c>
      <c r="E124" s="12" t="s">
        <v>903</v>
      </c>
    </row>
    <row r="125" customFormat="false" ht="13.8" hidden="false" customHeight="false" outlineLevel="0" collapsed="false">
      <c r="A125" s="11"/>
      <c r="B125" s="12"/>
      <c r="C125" s="9" t="s">
        <v>15</v>
      </c>
      <c r="D125" s="10" t="n">
        <v>6863.94</v>
      </c>
      <c r="E125" s="12" t="s">
        <v>903</v>
      </c>
    </row>
    <row r="126" customFormat="false" ht="13.8" hidden="false" customHeight="false" outlineLevel="0" collapsed="false">
      <c r="A126" s="11"/>
      <c r="B126" s="12"/>
      <c r="C126" s="9" t="s">
        <v>15</v>
      </c>
      <c r="D126" s="10" t="n">
        <v>3702.68</v>
      </c>
      <c r="E126" s="12" t="s">
        <v>903</v>
      </c>
    </row>
    <row r="127" customFormat="false" ht="13.8" hidden="false" customHeight="false" outlineLevel="0" collapsed="false">
      <c r="A127" s="11"/>
      <c r="B127" s="12"/>
      <c r="C127" s="9" t="s">
        <v>164</v>
      </c>
      <c r="D127" s="10" t="n">
        <v>1861.1</v>
      </c>
      <c r="E127" s="12" t="s">
        <v>903</v>
      </c>
    </row>
    <row r="128" customFormat="false" ht="13.8" hidden="false" customHeight="false" outlineLevel="0" collapsed="false">
      <c r="A128" s="11"/>
      <c r="B128" s="12"/>
      <c r="C128" s="9" t="s">
        <v>131</v>
      </c>
      <c r="D128" s="10" t="n">
        <v>1853.21</v>
      </c>
      <c r="E128" s="12" t="s">
        <v>903</v>
      </c>
    </row>
    <row r="129" customFormat="false" ht="13.8" hidden="false" customHeight="false" outlineLevel="0" collapsed="false">
      <c r="A129" s="11"/>
      <c r="B129" s="12"/>
      <c r="C129" s="9" t="s">
        <v>133</v>
      </c>
      <c r="D129" s="10" t="n">
        <v>4232</v>
      </c>
      <c r="E129" s="12" t="s">
        <v>903</v>
      </c>
    </row>
    <row r="130" customFormat="false" ht="13.8" hidden="false" customHeight="false" outlineLevel="0" collapsed="false">
      <c r="A130" s="11"/>
      <c r="B130" s="12"/>
      <c r="C130" s="9" t="s">
        <v>61</v>
      </c>
      <c r="D130" s="10" t="n">
        <v>13409.88</v>
      </c>
      <c r="E130" s="12" t="s">
        <v>904</v>
      </c>
    </row>
    <row r="131" customFormat="false" ht="13.8" hidden="false" customHeight="false" outlineLevel="0" collapsed="false">
      <c r="A131" s="11"/>
      <c r="B131" s="12"/>
      <c r="C131" s="9" t="s">
        <v>41</v>
      </c>
      <c r="D131" s="10" t="n">
        <v>11533.96</v>
      </c>
      <c r="E131" s="12" t="s">
        <v>905</v>
      </c>
    </row>
    <row r="132" customFormat="false" ht="13.8" hidden="false" customHeight="false" outlineLevel="0" collapsed="false">
      <c r="A132" s="11"/>
      <c r="B132" s="12"/>
      <c r="C132" s="9" t="s">
        <v>41</v>
      </c>
      <c r="D132" s="10" t="n">
        <v>6426.37</v>
      </c>
      <c r="E132" s="12" t="s">
        <v>903</v>
      </c>
    </row>
    <row r="133" customFormat="false" ht="15" hidden="false" customHeight="false" outlineLevel="0" collapsed="false">
      <c r="A133" s="4" t="s">
        <v>121</v>
      </c>
      <c r="B133" s="4"/>
      <c r="C133" s="13"/>
      <c r="D133" s="14" t="n">
        <f aca="false">SUM(D120:D132)</f>
        <v>81226.52</v>
      </c>
      <c r="E133" s="4"/>
    </row>
    <row r="134" customFormat="false" ht="13.8" hidden="false" customHeight="false" outlineLevel="0" collapsed="false">
      <c r="A134" s="12" t="s">
        <v>122</v>
      </c>
      <c r="B134" s="12"/>
      <c r="C134" s="9" t="s">
        <v>186</v>
      </c>
      <c r="D134" s="10" t="n">
        <v>861</v>
      </c>
      <c r="E134" s="12" t="s">
        <v>906</v>
      </c>
    </row>
    <row r="135" customFormat="false" ht="13.8" hidden="false" customHeight="false" outlineLevel="0" collapsed="false">
      <c r="A135" s="12"/>
      <c r="B135" s="12"/>
      <c r="C135" s="9" t="s">
        <v>21</v>
      </c>
      <c r="D135" s="10" t="n">
        <v>759.7</v>
      </c>
      <c r="E135" s="12" t="s">
        <v>907</v>
      </c>
    </row>
    <row r="136" customFormat="false" ht="13.8" hidden="false" customHeight="false" outlineLevel="0" collapsed="false">
      <c r="A136" s="12"/>
      <c r="B136" s="12"/>
      <c r="C136" s="9"/>
      <c r="D136" s="10"/>
      <c r="E136" s="12"/>
    </row>
    <row r="137" customFormat="false" ht="15" hidden="false" customHeight="false" outlineLevel="0" collapsed="false">
      <c r="A137" s="4" t="s">
        <v>123</v>
      </c>
      <c r="B137" s="4"/>
      <c r="C137" s="13"/>
      <c r="D137" s="14" t="n">
        <f aca="false">SUM(D134:D136)</f>
        <v>1620.7</v>
      </c>
      <c r="E137" s="4"/>
    </row>
    <row r="138" customFormat="false" ht="13.8" hidden="false" customHeight="false" outlineLevel="0" collapsed="false">
      <c r="A138" s="12" t="s">
        <v>124</v>
      </c>
      <c r="B138" s="12"/>
      <c r="C138" s="9" t="s">
        <v>15</v>
      </c>
      <c r="D138" s="10" t="n">
        <v>273.61</v>
      </c>
      <c r="E138" s="12" t="s">
        <v>908</v>
      </c>
    </row>
    <row r="139" customFormat="false" ht="15" hidden="false" customHeight="false" outlineLevel="0" collapsed="false">
      <c r="A139" s="4" t="s">
        <v>126</v>
      </c>
      <c r="B139" s="4"/>
      <c r="C139" s="13"/>
      <c r="D139" s="14" t="n">
        <f aca="false">SUM(D138:D138)</f>
        <v>273.61</v>
      </c>
      <c r="E139" s="4"/>
    </row>
    <row r="140" customFormat="false" ht="13.8" hidden="false" customHeight="false" outlineLevel="0" collapsed="false">
      <c r="A140" s="12" t="s">
        <v>127</v>
      </c>
      <c r="B140" s="12"/>
      <c r="C140" s="9" t="s">
        <v>186</v>
      </c>
      <c r="D140" s="10" t="n">
        <v>348</v>
      </c>
      <c r="E140" s="27" t="s">
        <v>909</v>
      </c>
    </row>
    <row r="141" customFormat="false" ht="13.8" hidden="false" customHeight="false" outlineLevel="0" collapsed="false">
      <c r="A141" s="12"/>
      <c r="B141" s="12"/>
      <c r="C141" s="9" t="s">
        <v>485</v>
      </c>
      <c r="D141" s="10" t="n">
        <v>220.15</v>
      </c>
      <c r="E141" s="27" t="s">
        <v>910</v>
      </c>
    </row>
    <row r="142" customFormat="false" ht="13.8" hidden="false" customHeight="false" outlineLevel="0" collapsed="false">
      <c r="A142" s="12"/>
      <c r="B142" s="12"/>
      <c r="C142" s="9" t="s">
        <v>164</v>
      </c>
      <c r="D142" s="10" t="n">
        <v>64</v>
      </c>
      <c r="E142" s="27" t="s">
        <v>911</v>
      </c>
    </row>
    <row r="143" customFormat="false" ht="13.8" hidden="false" customHeight="false" outlineLevel="0" collapsed="false">
      <c r="A143" s="12"/>
      <c r="B143" s="12"/>
      <c r="C143" s="9" t="s">
        <v>61</v>
      </c>
      <c r="D143" s="10" t="n">
        <v>6573.58</v>
      </c>
      <c r="E143" s="27" t="s">
        <v>912</v>
      </c>
    </row>
    <row r="144" customFormat="false" ht="13.8" hidden="false" customHeight="false" outlineLevel="0" collapsed="false">
      <c r="A144" s="12"/>
      <c r="B144" s="12"/>
      <c r="C144" s="9" t="s">
        <v>176</v>
      </c>
      <c r="D144" s="10" t="n">
        <v>2500</v>
      </c>
      <c r="E144" s="27" t="s">
        <v>913</v>
      </c>
    </row>
    <row r="145" customFormat="false" ht="13.8" hidden="false" customHeight="false" outlineLevel="0" collapsed="false">
      <c r="A145" s="12"/>
      <c r="B145" s="12"/>
      <c r="C145" s="9" t="s">
        <v>41</v>
      </c>
      <c r="D145" s="10" t="n">
        <v>3570</v>
      </c>
      <c r="E145" s="27" t="s">
        <v>914</v>
      </c>
    </row>
    <row r="146" customFormat="false" ht="13.8" hidden="false" customHeight="false" outlineLevel="0" collapsed="false">
      <c r="A146" s="12"/>
      <c r="B146" s="12"/>
      <c r="C146" s="9" t="s">
        <v>41</v>
      </c>
      <c r="D146" s="10" t="n">
        <v>3570</v>
      </c>
      <c r="E146" s="12" t="s">
        <v>914</v>
      </c>
    </row>
    <row r="147" customFormat="false" ht="15" hidden="false" customHeight="false" outlineLevel="0" collapsed="false">
      <c r="A147" s="4" t="s">
        <v>140</v>
      </c>
      <c r="B147" s="4"/>
      <c r="C147" s="13"/>
      <c r="D147" s="14" t="n">
        <f aca="false">SUM(D140:D146)</f>
        <v>16845.73</v>
      </c>
      <c r="E147" s="4"/>
    </row>
    <row r="148" customFormat="false" ht="13.8" hidden="false" customHeight="false" outlineLevel="0" collapsed="false">
      <c r="A148" s="75" t="s">
        <v>915</v>
      </c>
      <c r="B148" s="12"/>
      <c r="C148" s="9" t="s">
        <v>485</v>
      </c>
      <c r="D148" s="10" t="n">
        <v>3009.08</v>
      </c>
      <c r="E148" s="12" t="s">
        <v>547</v>
      </c>
    </row>
    <row r="149" customFormat="false" ht="13.8" hidden="false" customHeight="false" outlineLevel="0" collapsed="false">
      <c r="A149" s="11"/>
      <c r="B149" s="12"/>
      <c r="C149" s="9" t="s">
        <v>485</v>
      </c>
      <c r="D149" s="10" t="n">
        <v>3663.72</v>
      </c>
      <c r="E149" s="12" t="s">
        <v>547</v>
      </c>
    </row>
    <row r="150" customFormat="false" ht="13.8" hidden="false" customHeight="false" outlineLevel="0" collapsed="false">
      <c r="A150" s="11"/>
      <c r="B150" s="12"/>
      <c r="C150" s="9" t="s">
        <v>485</v>
      </c>
      <c r="D150" s="10" t="n">
        <v>2888.49</v>
      </c>
      <c r="E150" s="12" t="s">
        <v>547</v>
      </c>
    </row>
    <row r="151" customFormat="false" ht="13.8" hidden="false" customHeight="false" outlineLevel="0" collapsed="false">
      <c r="A151" s="11"/>
      <c r="B151" s="12"/>
      <c r="C151" s="9" t="s">
        <v>485</v>
      </c>
      <c r="D151" s="10" t="n">
        <v>5573.58</v>
      </c>
      <c r="E151" s="12" t="s">
        <v>547</v>
      </c>
    </row>
    <row r="152" customFormat="false" ht="13.8" hidden="false" customHeight="false" outlineLevel="0" collapsed="false">
      <c r="A152" s="11"/>
      <c r="B152" s="12"/>
      <c r="C152" s="9" t="s">
        <v>485</v>
      </c>
      <c r="D152" s="10" t="n">
        <v>2731</v>
      </c>
      <c r="E152" s="12" t="s">
        <v>547</v>
      </c>
    </row>
    <row r="153" customFormat="false" ht="13.8" hidden="false" customHeight="false" outlineLevel="0" collapsed="false">
      <c r="A153" s="11"/>
      <c r="B153" s="12"/>
      <c r="C153" s="9" t="s">
        <v>485</v>
      </c>
      <c r="D153" s="10" t="n">
        <v>2861.83</v>
      </c>
      <c r="E153" s="12" t="s">
        <v>547</v>
      </c>
    </row>
    <row r="154" customFormat="false" ht="13.8" hidden="false" customHeight="false" outlineLevel="0" collapsed="false">
      <c r="A154" s="11"/>
      <c r="B154" s="12"/>
      <c r="C154" s="9" t="s">
        <v>485</v>
      </c>
      <c r="D154" s="10" t="n">
        <v>6407.16</v>
      </c>
      <c r="E154" s="12" t="s">
        <v>547</v>
      </c>
    </row>
    <row r="155" customFormat="false" ht="13.8" hidden="false" customHeight="false" outlineLevel="0" collapsed="false">
      <c r="A155" s="11"/>
      <c r="B155" s="12"/>
      <c r="C155" s="9" t="s">
        <v>485</v>
      </c>
      <c r="D155" s="10" t="n">
        <v>3747.29</v>
      </c>
      <c r="E155" s="12" t="s">
        <v>547</v>
      </c>
    </row>
    <row r="156" customFormat="false" ht="13.8" hidden="false" customHeight="false" outlineLevel="0" collapsed="false">
      <c r="A156" s="11"/>
      <c r="B156" s="12"/>
      <c r="C156" s="9" t="s">
        <v>485</v>
      </c>
      <c r="D156" s="10" t="n">
        <v>4348.81</v>
      </c>
      <c r="E156" s="12" t="s">
        <v>547</v>
      </c>
    </row>
    <row r="157" customFormat="false" ht="13.8" hidden="false" customHeight="false" outlineLevel="0" collapsed="false">
      <c r="A157" s="11"/>
      <c r="B157" s="12"/>
      <c r="C157" s="9" t="s">
        <v>485</v>
      </c>
      <c r="D157" s="10" t="n">
        <v>4268.12</v>
      </c>
      <c r="E157" s="12" t="s">
        <v>547</v>
      </c>
    </row>
    <row r="158" customFormat="false" ht="13.8" hidden="false" customHeight="false" outlineLevel="0" collapsed="false">
      <c r="A158" s="11"/>
      <c r="B158" s="12"/>
      <c r="C158" s="9" t="s">
        <v>485</v>
      </c>
      <c r="D158" s="10" t="n">
        <v>1696.3</v>
      </c>
      <c r="E158" s="12" t="s">
        <v>547</v>
      </c>
    </row>
    <row r="159" customFormat="false" ht="13.8" hidden="false" customHeight="false" outlineLevel="0" collapsed="false">
      <c r="A159" s="11"/>
      <c r="B159" s="12"/>
      <c r="C159" s="9" t="s">
        <v>485</v>
      </c>
      <c r="D159" s="10" t="n">
        <v>4367.61</v>
      </c>
      <c r="E159" s="12" t="s">
        <v>547</v>
      </c>
    </row>
    <row r="160" customFormat="false" ht="13.8" hidden="false" customHeight="false" outlineLevel="0" collapsed="false">
      <c r="A160" s="11"/>
      <c r="B160" s="12"/>
      <c r="C160" s="9" t="s">
        <v>485</v>
      </c>
      <c r="D160" s="10" t="n">
        <v>2480.09</v>
      </c>
      <c r="E160" s="12" t="s">
        <v>547</v>
      </c>
    </row>
    <row r="161" customFormat="false" ht="13.8" hidden="false" customHeight="false" outlineLevel="0" collapsed="false">
      <c r="A161" s="11"/>
      <c r="B161" s="12"/>
      <c r="C161" s="9" t="s">
        <v>485</v>
      </c>
      <c r="D161" s="10" t="n">
        <v>15000</v>
      </c>
      <c r="E161" s="12" t="s">
        <v>547</v>
      </c>
    </row>
    <row r="162" customFormat="false" ht="13.8" hidden="false" customHeight="false" outlineLevel="0" collapsed="false">
      <c r="A162" s="11"/>
      <c r="B162" s="12"/>
      <c r="C162" s="9" t="s">
        <v>485</v>
      </c>
      <c r="D162" s="10" t="n">
        <v>3000</v>
      </c>
      <c r="E162" s="12" t="s">
        <v>547</v>
      </c>
    </row>
    <row r="163" customFormat="false" ht="13.8" hidden="false" customHeight="false" outlineLevel="0" collapsed="false">
      <c r="A163" s="11"/>
      <c r="B163" s="12"/>
      <c r="C163" s="9" t="s">
        <v>485</v>
      </c>
      <c r="D163" s="10" t="n">
        <v>15000</v>
      </c>
      <c r="E163" s="12" t="s">
        <v>547</v>
      </c>
    </row>
    <row r="164" customFormat="false" ht="13.8" hidden="false" customHeight="false" outlineLevel="0" collapsed="false">
      <c r="A164" s="11"/>
      <c r="B164" s="12"/>
      <c r="C164" s="9" t="s">
        <v>485</v>
      </c>
      <c r="D164" s="10" t="n">
        <v>3000</v>
      </c>
      <c r="E164" s="12" t="s">
        <v>547</v>
      </c>
    </row>
    <row r="165" customFormat="false" ht="13.8" hidden="false" customHeight="false" outlineLevel="0" collapsed="false">
      <c r="A165" s="11"/>
      <c r="B165" s="12"/>
      <c r="C165" s="9" t="s">
        <v>485</v>
      </c>
      <c r="D165" s="10" t="n">
        <v>15000</v>
      </c>
      <c r="E165" s="12" t="s">
        <v>547</v>
      </c>
    </row>
    <row r="166" customFormat="false" ht="13.8" hidden="false" customHeight="false" outlineLevel="0" collapsed="false">
      <c r="A166" s="11"/>
      <c r="B166" s="12"/>
      <c r="C166" s="9" t="s">
        <v>485</v>
      </c>
      <c r="D166" s="10" t="n">
        <v>30000</v>
      </c>
      <c r="E166" s="12" t="s">
        <v>547</v>
      </c>
    </row>
    <row r="167" customFormat="false" ht="13.8" hidden="false" customHeight="false" outlineLevel="0" collapsed="false">
      <c r="A167" s="11"/>
      <c r="B167" s="12"/>
      <c r="C167" s="9" t="s">
        <v>485</v>
      </c>
      <c r="D167" s="10" t="n">
        <v>3000</v>
      </c>
      <c r="E167" s="12" t="s">
        <v>547</v>
      </c>
    </row>
    <row r="168" customFormat="false" ht="13.8" hidden="false" customHeight="false" outlineLevel="0" collapsed="false">
      <c r="A168" s="11"/>
      <c r="B168" s="12"/>
      <c r="C168" s="9" t="s">
        <v>485</v>
      </c>
      <c r="D168" s="10" t="n">
        <v>3000</v>
      </c>
      <c r="E168" s="12" t="s">
        <v>547</v>
      </c>
    </row>
    <row r="169" customFormat="false" ht="13.8" hidden="false" customHeight="false" outlineLevel="0" collapsed="false">
      <c r="A169" s="11"/>
      <c r="B169" s="12"/>
      <c r="C169" s="9" t="s">
        <v>485</v>
      </c>
      <c r="D169" s="10" t="n">
        <v>3000</v>
      </c>
      <c r="E169" s="12" t="s">
        <v>547</v>
      </c>
    </row>
    <row r="170" customFormat="false" ht="13.8" hidden="false" customHeight="false" outlineLevel="0" collapsed="false">
      <c r="A170" s="11"/>
      <c r="B170" s="12"/>
      <c r="C170" s="9" t="s">
        <v>485</v>
      </c>
      <c r="D170" s="10" t="n">
        <v>6044.02</v>
      </c>
      <c r="E170" s="12" t="s">
        <v>547</v>
      </c>
    </row>
    <row r="171" customFormat="false" ht="13.8" hidden="false" customHeight="false" outlineLevel="0" collapsed="false">
      <c r="A171" s="11"/>
      <c r="B171" s="12"/>
      <c r="C171" s="9" t="s">
        <v>485</v>
      </c>
      <c r="D171" s="10" t="n">
        <v>6044.02</v>
      </c>
      <c r="E171" s="12" t="s">
        <v>916</v>
      </c>
    </row>
    <row r="172" customFormat="false" ht="13.8" hidden="false" customHeight="false" outlineLevel="0" collapsed="false">
      <c r="A172" s="11"/>
      <c r="B172" s="12"/>
      <c r="C172" s="9" t="s">
        <v>164</v>
      </c>
      <c r="D172" s="10" t="n">
        <v>6522.93</v>
      </c>
      <c r="E172" s="12" t="s">
        <v>916</v>
      </c>
    </row>
    <row r="173" customFormat="false" ht="13.8" hidden="false" customHeight="false" outlineLevel="0" collapsed="false">
      <c r="A173" s="11"/>
      <c r="B173" s="12"/>
      <c r="C173" s="9" t="s">
        <v>61</v>
      </c>
      <c r="D173" s="10" t="n">
        <v>124098.47</v>
      </c>
      <c r="E173" s="12" t="s">
        <v>547</v>
      </c>
    </row>
    <row r="174" customFormat="false" ht="13.8" hidden="false" customHeight="false" outlineLevel="0" collapsed="false">
      <c r="A174" s="11"/>
      <c r="B174" s="12"/>
      <c r="C174" s="9" t="s">
        <v>41</v>
      </c>
      <c r="D174" s="10" t="n">
        <v>19088.71</v>
      </c>
      <c r="E174" s="12" t="s">
        <v>917</v>
      </c>
    </row>
    <row r="175" customFormat="false" ht="13.8" hidden="false" customHeight="false" outlineLevel="0" collapsed="false">
      <c r="A175" s="11"/>
      <c r="B175" s="12"/>
      <c r="C175" s="9" t="s">
        <v>41</v>
      </c>
      <c r="D175" s="10" t="n">
        <v>576698.22</v>
      </c>
      <c r="E175" s="12" t="s">
        <v>918</v>
      </c>
    </row>
    <row r="176" customFormat="false" ht="13.8" hidden="false" customHeight="false" outlineLevel="0" collapsed="false">
      <c r="A176" s="11"/>
      <c r="B176" s="12"/>
      <c r="C176" s="9" t="s">
        <v>36</v>
      </c>
      <c r="D176" s="10" t="n">
        <v>6032.11</v>
      </c>
      <c r="E176" s="12" t="s">
        <v>547</v>
      </c>
    </row>
    <row r="177" customFormat="false" ht="13.8" hidden="false" customHeight="false" outlineLevel="0" collapsed="false">
      <c r="A177" s="11"/>
      <c r="B177" s="12"/>
      <c r="C177" s="9" t="s">
        <v>36</v>
      </c>
      <c r="D177" s="10" t="n">
        <v>3003.15</v>
      </c>
      <c r="E177" s="12" t="s">
        <v>547</v>
      </c>
    </row>
    <row r="178" customFormat="false" ht="13.8" hidden="false" customHeight="false" outlineLevel="0" collapsed="false">
      <c r="A178" s="11"/>
      <c r="B178" s="12"/>
      <c r="C178" s="9" t="s">
        <v>36</v>
      </c>
      <c r="D178" s="10" t="n">
        <v>3656.5</v>
      </c>
      <c r="E178" s="12" t="s">
        <v>547</v>
      </c>
    </row>
    <row r="179" customFormat="false" ht="13.8" hidden="false" customHeight="false" outlineLevel="0" collapsed="false">
      <c r="A179" s="11"/>
      <c r="B179" s="12"/>
      <c r="C179" s="9" t="s">
        <v>36</v>
      </c>
      <c r="D179" s="10" t="n">
        <v>2882.8</v>
      </c>
      <c r="E179" s="12" t="s">
        <v>547</v>
      </c>
    </row>
    <row r="180" customFormat="false" ht="13.8" hidden="false" customHeight="false" outlineLevel="0" collapsed="false">
      <c r="A180" s="11"/>
      <c r="B180" s="12"/>
      <c r="C180" s="9" t="s">
        <v>36</v>
      </c>
      <c r="D180" s="10" t="n">
        <v>5562.6</v>
      </c>
      <c r="E180" s="12" t="s">
        <v>547</v>
      </c>
    </row>
    <row r="181" customFormat="false" ht="13.8" hidden="false" customHeight="false" outlineLevel="0" collapsed="false">
      <c r="A181" s="11"/>
      <c r="B181" s="12"/>
      <c r="C181" s="9" t="s">
        <v>36</v>
      </c>
      <c r="D181" s="10" t="n">
        <v>2725.62</v>
      </c>
      <c r="E181" s="12" t="s">
        <v>547</v>
      </c>
    </row>
    <row r="182" customFormat="false" ht="13.8" hidden="false" customHeight="false" outlineLevel="0" collapsed="false">
      <c r="A182" s="11"/>
      <c r="B182" s="12"/>
      <c r="C182" s="9" t="s">
        <v>36</v>
      </c>
      <c r="D182" s="10" t="n">
        <v>2856.19</v>
      </c>
      <c r="E182" s="12" t="s">
        <v>547</v>
      </c>
    </row>
    <row r="183" customFormat="false" ht="13.8" hidden="false" customHeight="false" outlineLevel="0" collapsed="false">
      <c r="A183" s="11"/>
      <c r="B183" s="12"/>
      <c r="C183" s="9" t="s">
        <v>36</v>
      </c>
      <c r="D183" s="10" t="n">
        <v>6394.53</v>
      </c>
      <c r="E183" s="12" t="s">
        <v>547</v>
      </c>
    </row>
    <row r="184" customFormat="false" ht="13.8" hidden="false" customHeight="false" outlineLevel="0" collapsed="false">
      <c r="A184" s="11"/>
      <c r="B184" s="12"/>
      <c r="C184" s="9" t="s">
        <v>36</v>
      </c>
      <c r="D184" s="10" t="n">
        <v>3739.91</v>
      </c>
      <c r="E184" s="12" t="s">
        <v>547</v>
      </c>
    </row>
    <row r="185" customFormat="false" ht="13.8" hidden="false" customHeight="false" outlineLevel="0" collapsed="false">
      <c r="A185" s="11"/>
      <c r="B185" s="12"/>
      <c r="C185" s="9" t="s">
        <v>36</v>
      </c>
      <c r="D185" s="10" t="n">
        <v>4340.24</v>
      </c>
      <c r="E185" s="12" t="s">
        <v>547</v>
      </c>
    </row>
    <row r="186" customFormat="false" ht="13.8" hidden="false" customHeight="false" outlineLevel="0" collapsed="false">
      <c r="A186" s="11"/>
      <c r="B186" s="12"/>
      <c r="C186" s="9" t="s">
        <v>36</v>
      </c>
      <c r="D186" s="10" t="n">
        <v>4259.71</v>
      </c>
      <c r="E186" s="12" t="s">
        <v>547</v>
      </c>
    </row>
    <row r="187" customFormat="false" ht="13.8" hidden="false" customHeight="false" outlineLevel="0" collapsed="false">
      <c r="A187" s="11"/>
      <c r="B187" s="12"/>
      <c r="C187" s="9" t="s">
        <v>36</v>
      </c>
      <c r="D187" s="10" t="n">
        <v>1692.96</v>
      </c>
      <c r="E187" s="12" t="s">
        <v>547</v>
      </c>
    </row>
    <row r="188" customFormat="false" ht="13.8" hidden="false" customHeight="false" outlineLevel="0" collapsed="false">
      <c r="A188" s="11"/>
      <c r="B188" s="12"/>
      <c r="C188" s="9" t="s">
        <v>36</v>
      </c>
      <c r="D188" s="10" t="n">
        <v>4359.01</v>
      </c>
      <c r="E188" s="12" t="s">
        <v>547</v>
      </c>
    </row>
    <row r="189" customFormat="false" ht="13.8" hidden="false" customHeight="false" outlineLevel="0" collapsed="false">
      <c r="A189" s="11"/>
      <c r="B189" s="12"/>
      <c r="C189" s="9" t="s">
        <v>36</v>
      </c>
      <c r="D189" s="10" t="n">
        <v>2475.2</v>
      </c>
      <c r="E189" s="12" t="s">
        <v>547</v>
      </c>
    </row>
    <row r="190" customFormat="false" ht="13.8" hidden="false" customHeight="false" outlineLevel="0" collapsed="false">
      <c r="A190" s="11"/>
      <c r="B190" s="12"/>
      <c r="C190" s="9" t="s">
        <v>36</v>
      </c>
      <c r="D190" s="10" t="n">
        <v>15500</v>
      </c>
      <c r="E190" s="12" t="s">
        <v>547</v>
      </c>
    </row>
    <row r="191" customFormat="false" ht="13.8" hidden="false" customHeight="false" outlineLevel="0" collapsed="false">
      <c r="A191" s="11"/>
      <c r="B191" s="12"/>
      <c r="C191" s="9" t="s">
        <v>36</v>
      </c>
      <c r="D191" s="10" t="n">
        <v>3100</v>
      </c>
      <c r="E191" s="12" t="s">
        <v>547</v>
      </c>
    </row>
    <row r="192" customFormat="false" ht="13.8" hidden="false" customHeight="false" outlineLevel="0" collapsed="false">
      <c r="A192" s="11"/>
      <c r="B192" s="12"/>
      <c r="C192" s="9" t="s">
        <v>36</v>
      </c>
      <c r="D192" s="10" t="n">
        <v>15500</v>
      </c>
      <c r="E192" s="12" t="s">
        <v>547</v>
      </c>
    </row>
    <row r="193" customFormat="false" ht="13.8" hidden="false" customHeight="false" outlineLevel="0" collapsed="false">
      <c r="A193" s="11"/>
      <c r="B193" s="12"/>
      <c r="C193" s="9" t="s">
        <v>36</v>
      </c>
      <c r="D193" s="10" t="n">
        <v>3100</v>
      </c>
      <c r="E193" s="12" t="s">
        <v>919</v>
      </c>
    </row>
    <row r="194" customFormat="false" ht="13.8" hidden="false" customHeight="false" outlineLevel="0" collapsed="false">
      <c r="A194" s="11"/>
      <c r="B194" s="12"/>
      <c r="C194" s="9" t="s">
        <v>36</v>
      </c>
      <c r="D194" s="10" t="n">
        <v>15500</v>
      </c>
      <c r="E194" s="12" t="s">
        <v>547</v>
      </c>
    </row>
    <row r="195" customFormat="false" ht="13.8" hidden="false" customHeight="false" outlineLevel="0" collapsed="false">
      <c r="A195" s="11"/>
      <c r="B195" s="12"/>
      <c r="C195" s="9" t="s">
        <v>36</v>
      </c>
      <c r="D195" s="10" t="n">
        <v>31000</v>
      </c>
      <c r="E195" s="12" t="s">
        <v>920</v>
      </c>
    </row>
    <row r="196" customFormat="false" ht="13.8" hidden="false" customHeight="false" outlineLevel="0" collapsed="false">
      <c r="A196" s="11"/>
      <c r="B196" s="12"/>
      <c r="C196" s="9" t="s">
        <v>36</v>
      </c>
      <c r="D196" s="10" t="n">
        <v>3100</v>
      </c>
      <c r="E196" s="12" t="s">
        <v>547</v>
      </c>
    </row>
    <row r="197" customFormat="false" ht="13.8" hidden="false" customHeight="false" outlineLevel="0" collapsed="false">
      <c r="A197" s="11"/>
      <c r="B197" s="12"/>
      <c r="C197" s="9" t="s">
        <v>36</v>
      </c>
      <c r="D197" s="10" t="n">
        <v>3100</v>
      </c>
      <c r="E197" s="12" t="s">
        <v>921</v>
      </c>
    </row>
    <row r="198" customFormat="false" ht="13.8" hidden="false" customHeight="false" outlineLevel="0" collapsed="false">
      <c r="A198" s="11"/>
      <c r="B198" s="12"/>
      <c r="C198" s="9" t="s">
        <v>36</v>
      </c>
      <c r="D198" s="10" t="n">
        <v>3100</v>
      </c>
      <c r="E198" s="12" t="s">
        <v>922</v>
      </c>
    </row>
    <row r="199" customFormat="false" ht="15" hidden="false" customHeight="false" outlineLevel="0" collapsed="false">
      <c r="A199" s="28" t="s">
        <v>145</v>
      </c>
      <c r="B199" s="4"/>
      <c r="C199" s="13"/>
      <c r="D199" s="14" t="n">
        <f aca="false">SUM(D148:D198)</f>
        <v>1023519.98</v>
      </c>
      <c r="E199" s="12"/>
    </row>
    <row r="200" customFormat="false" ht="13.8" hidden="false" customHeight="false" outlineLevel="0" collapsed="false">
      <c r="A200" s="31" t="s">
        <v>146</v>
      </c>
      <c r="B200" s="12"/>
      <c r="C200" s="9" t="s">
        <v>15</v>
      </c>
      <c r="D200" s="10" t="n">
        <v>6990</v>
      </c>
      <c r="E200" s="12" t="s">
        <v>554</v>
      </c>
    </row>
    <row r="201" customFormat="false" ht="15" hidden="false" customHeight="false" outlineLevel="0" collapsed="false">
      <c r="A201" s="32" t="s">
        <v>148</v>
      </c>
      <c r="B201" s="12"/>
      <c r="C201" s="9"/>
      <c r="D201" s="14" t="n">
        <f aca="false">SUM(D200:D200)</f>
        <v>6990</v>
      </c>
      <c r="E201" s="12"/>
    </row>
    <row r="202" customFormat="false" ht="13.8" hidden="false" customHeight="false" outlineLevel="0" collapsed="false">
      <c r="A202" s="31" t="n">
        <v>65.01</v>
      </c>
      <c r="B202" s="12"/>
      <c r="C202" s="9"/>
      <c r="D202" s="10" t="n">
        <v>18042953.49</v>
      </c>
      <c r="E202" s="12" t="s">
        <v>555</v>
      </c>
    </row>
    <row r="203" customFormat="false" ht="15" hidden="false" customHeight="false" outlineLevel="0" collapsed="false">
      <c r="A203" s="32" t="s">
        <v>150</v>
      </c>
      <c r="B203" s="12"/>
      <c r="C203" s="9"/>
      <c r="D203" s="14" t="n">
        <f aca="false">(D202)</f>
        <v>18042953.49</v>
      </c>
      <c r="E203" s="12"/>
    </row>
    <row r="204" customFormat="false" ht="13.8" hidden="false" customHeight="false" outlineLevel="0" collapsed="false">
      <c r="A204" s="31" t="s">
        <v>151</v>
      </c>
      <c r="B204" s="12"/>
      <c r="C204" s="9"/>
      <c r="D204" s="10" t="n">
        <v>6767607.13</v>
      </c>
      <c r="E204" s="12" t="s">
        <v>555</v>
      </c>
    </row>
    <row r="205" customFormat="false" ht="13.8" hidden="false" customHeight="false" outlineLevel="0" collapsed="false">
      <c r="A205" s="32" t="s">
        <v>153</v>
      </c>
      <c r="B205" s="12"/>
      <c r="C205" s="9"/>
      <c r="D205" s="79" t="n">
        <f aca="false">(D204)</f>
        <v>6767607.13</v>
      </c>
      <c r="E205" s="12"/>
    </row>
    <row r="206" customFormat="false" ht="13.8" hidden="false" customHeight="false" outlineLevel="0" collapsed="false">
      <c r="A206" s="31" t="s">
        <v>339</v>
      </c>
      <c r="B206" s="12"/>
      <c r="C206" s="9"/>
      <c r="D206" s="57" t="n">
        <v>19999.14</v>
      </c>
      <c r="E206" s="12" t="s">
        <v>923</v>
      </c>
    </row>
    <row r="207" customFormat="false" ht="13.8" hidden="false" customHeight="false" outlineLevel="0" collapsed="false">
      <c r="A207" s="32" t="s">
        <v>559</v>
      </c>
      <c r="B207" s="12"/>
      <c r="C207" s="9"/>
      <c r="D207" s="79" t="n">
        <f aca="false">(D206)</f>
        <v>19999.14</v>
      </c>
      <c r="E207" s="12"/>
    </row>
    <row r="208" customFormat="false" ht="13.8" hidden="false" customHeight="false" outlineLevel="0" collapsed="false">
      <c r="A208" s="31" t="s">
        <v>345</v>
      </c>
      <c r="B208" s="4"/>
      <c r="C208" s="9"/>
      <c r="D208" s="10"/>
      <c r="E208" s="12"/>
    </row>
    <row r="209" customFormat="false" ht="15" hidden="false" customHeight="false" outlineLevel="0" collapsed="false">
      <c r="A209" s="32" t="s">
        <v>346</v>
      </c>
      <c r="B209" s="4"/>
      <c r="C209" s="13"/>
      <c r="D209" s="14" t="n">
        <f aca="false">SUM(D208:D208)</f>
        <v>0</v>
      </c>
      <c r="E209" s="4"/>
    </row>
    <row r="210" customFormat="false" ht="15" hidden="false" customHeight="false" outlineLevel="0" collapsed="false">
      <c r="D210" s="1" t="n">
        <f aca="false">(D13+D15+D18+D22+D24+D26+D28+D37+D61+D85+D90+D108+D112+D116+D119+D133+D137+D139+D147+D199+D201+D203+D205+D207+D209)</f>
        <v>26234068.94</v>
      </c>
    </row>
    <row r="1048546" customFormat="false" ht="12.8" hidden="false" customHeight="false" outlineLevel="0" collapsed="false"/>
    <row r="1048547" customFormat="false" ht="12.8" hidden="false" customHeight="false" outlineLevel="0" collapsed="false"/>
    <row r="1048548" customFormat="false" ht="12.8" hidden="false" customHeight="false" outlineLevel="0" collapsed="false"/>
    <row r="1048549" customFormat="false" ht="12.8" hidden="false" customHeight="false" outlineLevel="0" collapsed="false"/>
    <row r="1048550" customFormat="false" ht="12.8" hidden="false" customHeight="false" outlineLevel="0" collapsed="false"/>
    <row r="1048551" customFormat="false" ht="12.8" hidden="false" customHeight="false" outlineLevel="0" collapsed="false"/>
    <row r="1048552" customFormat="false" ht="12.8" hidden="false" customHeight="false" outlineLevel="0" collapsed="false"/>
    <row r="1048553" customFormat="false" ht="12.8" hidden="false" customHeight="false" outlineLevel="0" collapsed="false"/>
    <row r="1048554" customFormat="false" ht="12.8" hidden="false" customHeight="false" outlineLevel="0" collapsed="false"/>
    <row r="1048555" customFormat="false" ht="12.8" hidden="false" customHeight="false" outlineLevel="0" collapsed="false"/>
    <row r="1048556" customFormat="false" ht="12.8" hidden="false" customHeight="false" outlineLevel="0" collapsed="false"/>
    <row r="1048557" customFormat="false" ht="12.8" hidden="false" customHeight="false" outlineLevel="0" collapsed="false"/>
    <row r="1048558" customFormat="false" ht="12.8" hidden="false" customHeight="false" outlineLevel="0" collapsed="false"/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4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D130" activeCellId="0" sqref="D130"/>
    </sheetView>
  </sheetViews>
  <sheetFormatPr defaultRowHeight="13.8" zeroHeight="false" outlineLevelRow="0" outlineLevelCol="0"/>
  <cols>
    <col collapsed="false" customWidth="true" hidden="false" outlineLevel="0" max="1" min="1" style="0" width="24.15"/>
    <col collapsed="false" customWidth="true" hidden="false" outlineLevel="0" max="2" min="2" style="0" width="12.71"/>
    <col collapsed="false" customWidth="true" hidden="false" outlineLevel="0" max="3" min="3" style="0" width="8.67"/>
    <col collapsed="false" customWidth="true" hidden="false" outlineLevel="0" max="4" min="4" style="1" width="13.57"/>
    <col collapsed="false" customWidth="true" hidden="false" outlineLevel="0" max="5" min="5" style="0" width="64.28"/>
    <col collapsed="false" customWidth="true" hidden="false" outlineLevel="0" max="6" min="6" style="0" width="8.67"/>
    <col collapsed="false" customWidth="true" hidden="false" outlineLevel="0" max="7" min="7" style="0" width="20.3"/>
    <col collapsed="false" customWidth="true" hidden="false" outlineLevel="0" max="8" min="8" style="0" width="8.67"/>
    <col collapsed="false" customWidth="true" hidden="false" outlineLevel="0" max="9" min="9" style="0" width="11.71"/>
    <col collapsed="false" customWidth="true" hidden="false" outlineLevel="0" max="1025" min="10" style="0" width="8.67"/>
  </cols>
  <sheetData>
    <row r="1" customFormat="false" ht="13.8" hidden="false" customHeight="false" outlineLevel="0" collapsed="false">
      <c r="A1" s="2" t="s">
        <v>0</v>
      </c>
      <c r="B1" s="2"/>
      <c r="C1" s="2"/>
      <c r="D1" s="3"/>
    </row>
    <row r="2" customFormat="false" ht="13.8" hidden="false" customHeight="false" outlineLevel="0" collapsed="false">
      <c r="A2" s="2" t="s">
        <v>1</v>
      </c>
      <c r="B2" s="2"/>
      <c r="C2" s="2"/>
      <c r="D2" s="3"/>
    </row>
    <row r="3" customFormat="false" ht="13.8" hidden="false" customHeight="false" outlineLevel="0" collapsed="false">
      <c r="A3" s="2"/>
      <c r="B3" s="2"/>
      <c r="C3" s="2"/>
      <c r="D3" s="3"/>
    </row>
    <row r="4" customFormat="false" ht="13.8" hidden="false" customHeight="false" outlineLevel="0" collapsed="false">
      <c r="A4" s="2" t="s">
        <v>2</v>
      </c>
      <c r="B4" s="2"/>
      <c r="C4" s="2"/>
      <c r="D4" s="3"/>
    </row>
    <row r="5" customFormat="false" ht="13.8" hidden="false" customHeight="false" outlineLevel="0" collapsed="false">
      <c r="A5" s="2" t="s">
        <v>54</v>
      </c>
      <c r="B5" s="2"/>
      <c r="C5" s="2"/>
      <c r="D5" s="3"/>
    </row>
    <row r="6" customFormat="false" ht="13.8" hidden="false" customHeight="false" outlineLevel="0" collapsed="false">
      <c r="A6" s="2"/>
      <c r="B6" s="2"/>
      <c r="C6" s="2"/>
      <c r="D6" s="3"/>
    </row>
    <row r="7" customFormat="false" ht="13.8" hidden="false" customHeight="false" outlineLevel="0" collapsed="false">
      <c r="A7" s="2"/>
      <c r="B7" s="2"/>
      <c r="C7" s="2"/>
      <c r="D7" s="3"/>
    </row>
    <row r="8" customFormat="false" ht="13.8" hidden="false" customHeight="false" outlineLevel="0" collapsed="false">
      <c r="A8" s="2" t="s">
        <v>4</v>
      </c>
      <c r="B8" s="2"/>
      <c r="C8" s="2"/>
      <c r="D8" s="3"/>
    </row>
    <row r="10" customFormat="false" ht="13.8" hidden="false" customHeight="false" outlineLevel="0" collapsed="false">
      <c r="A10" s="4" t="s">
        <v>5</v>
      </c>
      <c r="B10" s="5" t="s">
        <v>6</v>
      </c>
      <c r="C10" s="5" t="s">
        <v>7</v>
      </c>
      <c r="D10" s="6" t="s">
        <v>8</v>
      </c>
      <c r="E10" s="4" t="s">
        <v>9</v>
      </c>
    </row>
    <row r="11" customFormat="false" ht="13.8" hidden="false" customHeight="false" outlineLevel="0" collapsed="false">
      <c r="A11" s="7" t="s">
        <v>55</v>
      </c>
      <c r="B11" s="8"/>
    </row>
    <row r="12" customFormat="false" ht="13.8" hidden="false" customHeight="false" outlineLevel="0" collapsed="false">
      <c r="A12" s="7"/>
      <c r="B12" s="8"/>
      <c r="C12" s="9"/>
      <c r="D12" s="10"/>
      <c r="E12" s="12"/>
    </row>
    <row r="13" customFormat="false" ht="13.8" hidden="false" customHeight="false" outlineLevel="0" collapsed="false">
      <c r="A13" s="7"/>
      <c r="B13" s="8"/>
      <c r="C13" s="22"/>
      <c r="D13" s="10"/>
      <c r="E13" s="12"/>
    </row>
    <row r="14" customFormat="false" ht="13.8" hidden="false" customHeight="false" outlineLevel="0" collapsed="false">
      <c r="A14" s="23" t="s">
        <v>56</v>
      </c>
      <c r="B14" s="5"/>
      <c r="C14" s="5"/>
      <c r="D14" s="14" t="n">
        <f aca="false">SUM(D11:D13)</f>
        <v>0</v>
      </c>
      <c r="E14" s="4"/>
    </row>
    <row r="15" customFormat="false" ht="13.8" hidden="false" customHeight="false" outlineLevel="0" collapsed="false">
      <c r="A15" s="7" t="s">
        <v>57</v>
      </c>
      <c r="B15" s="8"/>
      <c r="C15" s="9"/>
      <c r="D15" s="10"/>
      <c r="E15" s="12"/>
    </row>
    <row r="16" customFormat="false" ht="13.8" hidden="false" customHeight="false" outlineLevel="0" collapsed="false">
      <c r="A16" s="7"/>
      <c r="B16" s="8"/>
      <c r="C16" s="9" t="s">
        <v>15</v>
      </c>
      <c r="D16" s="10" t="n">
        <v>31616.9</v>
      </c>
      <c r="E16" s="12" t="s">
        <v>58</v>
      </c>
    </row>
    <row r="17" customFormat="false" ht="13.8" hidden="false" customHeight="false" outlineLevel="0" collapsed="false">
      <c r="A17" s="23" t="s">
        <v>59</v>
      </c>
      <c r="B17" s="5"/>
      <c r="C17" s="24"/>
      <c r="D17" s="14" t="n">
        <f aca="false">SUM(D16:D16)</f>
        <v>31616.9</v>
      </c>
      <c r="E17" s="4"/>
    </row>
    <row r="18" customFormat="false" ht="13.8" hidden="false" customHeight="false" outlineLevel="0" collapsed="false">
      <c r="A18" s="7" t="s">
        <v>60</v>
      </c>
      <c r="B18" s="8"/>
      <c r="C18" s="9" t="s">
        <v>61</v>
      </c>
      <c r="D18" s="10" t="n">
        <v>2059.72</v>
      </c>
      <c r="E18" s="12" t="s">
        <v>62</v>
      </c>
    </row>
    <row r="19" customFormat="false" ht="13.8" hidden="false" customHeight="false" outlineLevel="0" collapsed="false">
      <c r="A19" s="7"/>
      <c r="B19" s="8"/>
      <c r="C19" s="9" t="s">
        <v>61</v>
      </c>
      <c r="D19" s="10" t="n">
        <v>882.48</v>
      </c>
      <c r="E19" s="12" t="s">
        <v>63</v>
      </c>
    </row>
    <row r="20" customFormat="false" ht="13.8" hidden="false" customHeight="false" outlineLevel="0" collapsed="false">
      <c r="A20" s="23" t="s">
        <v>64</v>
      </c>
      <c r="B20" s="5"/>
      <c r="C20" s="24"/>
      <c r="D20" s="14" t="n">
        <f aca="false">SUM(D18:D19)</f>
        <v>2942.2</v>
      </c>
      <c r="E20" s="4"/>
    </row>
    <row r="21" customFormat="false" ht="13.8" hidden="false" customHeight="false" outlineLevel="0" collapsed="false">
      <c r="A21" s="7" t="s">
        <v>65</v>
      </c>
      <c r="B21" s="12"/>
      <c r="C21" s="9" t="s">
        <v>15</v>
      </c>
      <c r="D21" s="10" t="n">
        <v>3005.36</v>
      </c>
      <c r="E21" s="12" t="s">
        <v>66</v>
      </c>
    </row>
    <row r="22" customFormat="false" ht="13.8" hidden="false" customHeight="false" outlineLevel="0" collapsed="false">
      <c r="A22" s="7"/>
      <c r="B22" s="12"/>
      <c r="C22" s="9" t="s">
        <v>61</v>
      </c>
      <c r="D22" s="10" t="n">
        <v>332.11</v>
      </c>
      <c r="E22" s="12" t="s">
        <v>67</v>
      </c>
    </row>
    <row r="23" customFormat="false" ht="13.8" hidden="false" customHeight="false" outlineLevel="0" collapsed="false">
      <c r="A23" s="23" t="s">
        <v>68</v>
      </c>
      <c r="B23" s="4"/>
      <c r="C23" s="25"/>
      <c r="D23" s="14" t="n">
        <f aca="false">SUM(D21:D22)</f>
        <v>3337.47</v>
      </c>
      <c r="E23" s="4"/>
    </row>
    <row r="24" customFormat="false" ht="13.8" hidden="false" customHeight="false" outlineLevel="0" collapsed="false">
      <c r="A24" s="7" t="s">
        <v>69</v>
      </c>
      <c r="B24" s="12"/>
      <c r="C24" s="9" t="s">
        <v>21</v>
      </c>
      <c r="D24" s="10" t="n">
        <v>12</v>
      </c>
      <c r="E24" s="12" t="s">
        <v>70</v>
      </c>
    </row>
    <row r="25" customFormat="false" ht="13.8" hidden="false" customHeight="false" outlineLevel="0" collapsed="false">
      <c r="A25" s="7"/>
      <c r="B25" s="12"/>
      <c r="C25" s="9" t="s">
        <v>71</v>
      </c>
      <c r="D25" s="10" t="n">
        <v>38</v>
      </c>
      <c r="E25" s="12" t="s">
        <v>72</v>
      </c>
    </row>
    <row r="26" customFormat="false" ht="13.8" hidden="false" customHeight="false" outlineLevel="0" collapsed="false">
      <c r="A26" s="23" t="s">
        <v>73</v>
      </c>
      <c r="B26" s="4"/>
      <c r="C26" s="25"/>
      <c r="D26" s="14" t="n">
        <f aca="false">SUM(D24:D25)</f>
        <v>50</v>
      </c>
      <c r="E26" s="4"/>
    </row>
    <row r="27" customFormat="false" ht="13.8" hidden="false" customHeight="false" outlineLevel="0" collapsed="false">
      <c r="A27" s="7" t="s">
        <v>74</v>
      </c>
      <c r="B27" s="12"/>
      <c r="C27" s="9" t="s">
        <v>15</v>
      </c>
      <c r="D27" s="26" t="n">
        <v>-5</v>
      </c>
      <c r="E27" s="12" t="s">
        <v>75</v>
      </c>
    </row>
    <row r="28" customFormat="false" ht="13.8" hidden="false" customHeight="false" outlineLevel="0" collapsed="false">
      <c r="A28" s="7"/>
      <c r="B28" s="12"/>
      <c r="C28" s="9" t="s">
        <v>15</v>
      </c>
      <c r="D28" s="26" t="n">
        <v>1006.2</v>
      </c>
      <c r="E28" s="27" t="s">
        <v>76</v>
      </c>
    </row>
    <row r="29" customFormat="false" ht="13.8" hidden="false" customHeight="false" outlineLevel="0" collapsed="false">
      <c r="A29" s="7"/>
      <c r="B29" s="12"/>
      <c r="C29" s="9" t="s">
        <v>15</v>
      </c>
      <c r="D29" s="26" t="n">
        <v>1827.99</v>
      </c>
      <c r="E29" s="27" t="s">
        <v>77</v>
      </c>
    </row>
    <row r="30" customFormat="false" ht="13.8" hidden="false" customHeight="false" outlineLevel="0" collapsed="false">
      <c r="A30" s="7"/>
      <c r="B30" s="12"/>
      <c r="C30" s="9" t="s">
        <v>61</v>
      </c>
      <c r="D30" s="26" t="n">
        <v>14.5</v>
      </c>
      <c r="E30" s="27" t="s">
        <v>78</v>
      </c>
    </row>
    <row r="31" customFormat="false" ht="13.8" hidden="false" customHeight="false" outlineLevel="0" collapsed="false">
      <c r="A31" s="7"/>
      <c r="B31" s="12"/>
      <c r="C31" s="9" t="s">
        <v>79</v>
      </c>
      <c r="D31" s="26" t="n">
        <v>3830.02</v>
      </c>
      <c r="E31" s="27" t="s">
        <v>80</v>
      </c>
    </row>
    <row r="32" customFormat="false" ht="13.8" hidden="false" customHeight="false" outlineLevel="0" collapsed="false">
      <c r="A32" s="7"/>
      <c r="B32" s="12"/>
      <c r="C32" s="9" t="s">
        <v>21</v>
      </c>
      <c r="D32" s="26" t="n">
        <v>33.64</v>
      </c>
      <c r="E32" s="27" t="s">
        <v>81</v>
      </c>
    </row>
    <row r="33" customFormat="false" ht="13.8" hidden="false" customHeight="false" outlineLevel="0" collapsed="false">
      <c r="A33" s="4" t="s">
        <v>82</v>
      </c>
      <c r="B33" s="4"/>
      <c r="C33" s="13"/>
      <c r="D33" s="14" t="n">
        <f aca="false">SUM(D27:D32)</f>
        <v>6707.35</v>
      </c>
      <c r="E33" s="12"/>
    </row>
    <row r="34" customFormat="false" ht="13.8" hidden="false" customHeight="false" outlineLevel="0" collapsed="false">
      <c r="A34" s="12" t="s">
        <v>83</v>
      </c>
      <c r="B34" s="12"/>
      <c r="C34" s="9" t="s">
        <v>61</v>
      </c>
      <c r="D34" s="10" t="n">
        <v>4419.51</v>
      </c>
      <c r="E34" s="12" t="s">
        <v>84</v>
      </c>
    </row>
    <row r="35" customFormat="false" ht="13.8" hidden="false" customHeight="false" outlineLevel="0" collapsed="false">
      <c r="A35" s="12"/>
      <c r="B35" s="12"/>
      <c r="C35" s="9" t="s">
        <v>61</v>
      </c>
      <c r="D35" s="10" t="n">
        <v>1680.42</v>
      </c>
      <c r="E35" s="12" t="s">
        <v>85</v>
      </c>
    </row>
    <row r="36" customFormat="false" ht="13.8" hidden="false" customHeight="false" outlineLevel="0" collapsed="false">
      <c r="A36" s="12"/>
      <c r="B36" s="12"/>
      <c r="C36" s="9" t="s">
        <v>61</v>
      </c>
      <c r="D36" s="10" t="n">
        <v>200.92</v>
      </c>
      <c r="E36" s="12" t="s">
        <v>86</v>
      </c>
    </row>
    <row r="37" customFormat="false" ht="13.8" hidden="false" customHeight="false" outlineLevel="0" collapsed="false">
      <c r="A37" s="12"/>
      <c r="B37" s="12"/>
      <c r="C37" s="9" t="s">
        <v>61</v>
      </c>
      <c r="D37" s="10" t="n">
        <v>2190.06</v>
      </c>
      <c r="E37" s="12" t="s">
        <v>86</v>
      </c>
    </row>
    <row r="38" customFormat="false" ht="13.8" hidden="false" customHeight="false" outlineLevel="0" collapsed="false">
      <c r="A38" s="12"/>
      <c r="B38" s="12"/>
      <c r="C38" s="9" t="s">
        <v>41</v>
      </c>
      <c r="D38" s="10" t="n">
        <v>250</v>
      </c>
      <c r="E38" s="12" t="s">
        <v>87</v>
      </c>
    </row>
    <row r="39" customFormat="false" ht="13.8" hidden="false" customHeight="false" outlineLevel="0" collapsed="false">
      <c r="A39" s="12"/>
      <c r="B39" s="12"/>
      <c r="C39" s="9" t="s">
        <v>41</v>
      </c>
      <c r="D39" s="10" t="n">
        <v>264.54</v>
      </c>
      <c r="E39" s="12" t="s">
        <v>88</v>
      </c>
    </row>
    <row r="40" customFormat="false" ht="13.8" hidden="false" customHeight="false" outlineLevel="0" collapsed="false">
      <c r="A40" s="12"/>
      <c r="B40" s="12"/>
      <c r="C40" s="9" t="s">
        <v>71</v>
      </c>
      <c r="D40" s="10" t="n">
        <v>300</v>
      </c>
      <c r="E40" s="12" t="s">
        <v>89</v>
      </c>
    </row>
    <row r="41" customFormat="false" ht="13.8" hidden="false" customHeight="false" outlineLevel="0" collapsed="false">
      <c r="A41" s="4" t="s">
        <v>90</v>
      </c>
      <c r="B41" s="4"/>
      <c r="C41" s="13"/>
      <c r="D41" s="14" t="n">
        <f aca="false">SUM(D34:D40)</f>
        <v>9305.45</v>
      </c>
      <c r="E41" s="4"/>
    </row>
    <row r="42" customFormat="false" ht="13.8" hidden="false" customHeight="false" outlineLevel="0" collapsed="false">
      <c r="A42" s="12" t="s">
        <v>91</v>
      </c>
      <c r="B42" s="12"/>
      <c r="C42" s="9" t="s">
        <v>15</v>
      </c>
      <c r="D42" s="10" t="n">
        <v>10.86</v>
      </c>
      <c r="E42" s="12" t="s">
        <v>92</v>
      </c>
    </row>
    <row r="43" customFormat="false" ht="13.8" hidden="false" customHeight="false" outlineLevel="0" collapsed="false">
      <c r="A43" s="12"/>
      <c r="B43" s="12"/>
      <c r="C43" s="9" t="s">
        <v>15</v>
      </c>
      <c r="D43" s="10" t="n">
        <v>65.45</v>
      </c>
      <c r="E43" s="12" t="s">
        <v>93</v>
      </c>
    </row>
    <row r="44" customFormat="false" ht="13.8" hidden="false" customHeight="false" outlineLevel="0" collapsed="false">
      <c r="A44" s="12"/>
      <c r="B44" s="12"/>
      <c r="C44" s="9" t="s">
        <v>15</v>
      </c>
      <c r="D44" s="10" t="n">
        <v>211.14</v>
      </c>
      <c r="E44" s="12" t="s">
        <v>94</v>
      </c>
    </row>
    <row r="45" customFormat="false" ht="13.8" hidden="false" customHeight="false" outlineLevel="0" collapsed="false">
      <c r="A45" s="12"/>
      <c r="B45" s="12"/>
      <c r="C45" s="9" t="s">
        <v>15</v>
      </c>
      <c r="D45" s="10" t="n">
        <v>29.16</v>
      </c>
      <c r="E45" s="12" t="s">
        <v>94</v>
      </c>
    </row>
    <row r="46" customFormat="false" ht="13.8" hidden="false" customHeight="false" outlineLevel="0" collapsed="false">
      <c r="A46" s="12"/>
      <c r="B46" s="12"/>
      <c r="C46" s="9" t="s">
        <v>15</v>
      </c>
      <c r="D46" s="10" t="n">
        <v>8.46</v>
      </c>
      <c r="E46" s="12" t="s">
        <v>95</v>
      </c>
    </row>
    <row r="47" customFormat="false" ht="13.8" hidden="false" customHeight="false" outlineLevel="0" collapsed="false">
      <c r="A47" s="12"/>
      <c r="B47" s="12"/>
      <c r="C47" s="9" t="s">
        <v>15</v>
      </c>
      <c r="D47" s="10" t="n">
        <v>410.06</v>
      </c>
      <c r="E47" s="12" t="s">
        <v>96</v>
      </c>
    </row>
    <row r="48" customFormat="false" ht="13.8" hidden="false" customHeight="false" outlineLevel="0" collapsed="false">
      <c r="A48" s="12"/>
      <c r="B48" s="12"/>
      <c r="C48" s="9" t="s">
        <v>15</v>
      </c>
      <c r="D48" s="10" t="n">
        <v>18683.69</v>
      </c>
      <c r="E48" s="12" t="s">
        <v>97</v>
      </c>
    </row>
    <row r="49" customFormat="false" ht="13.8" hidden="false" customHeight="false" outlineLevel="0" collapsed="false">
      <c r="A49" s="12"/>
      <c r="B49" s="12"/>
      <c r="C49" s="9" t="s">
        <v>15</v>
      </c>
      <c r="D49" s="10" t="n">
        <v>17.66</v>
      </c>
      <c r="E49" s="12" t="s">
        <v>98</v>
      </c>
    </row>
    <row r="50" customFormat="false" ht="13.8" hidden="false" customHeight="false" outlineLevel="0" collapsed="false">
      <c r="A50" s="12"/>
      <c r="B50" s="12"/>
      <c r="C50" s="9" t="s">
        <v>61</v>
      </c>
      <c r="D50" s="10" t="n">
        <v>818.19</v>
      </c>
      <c r="E50" s="12" t="s">
        <v>99</v>
      </c>
    </row>
    <row r="51" customFormat="false" ht="13.8" hidden="false" customHeight="false" outlineLevel="0" collapsed="false">
      <c r="A51" s="12"/>
      <c r="B51" s="12"/>
      <c r="C51" s="9" t="s">
        <v>61</v>
      </c>
      <c r="D51" s="10" t="n">
        <v>12116.58</v>
      </c>
      <c r="E51" s="12" t="s">
        <v>100</v>
      </c>
    </row>
    <row r="52" customFormat="false" ht="13.8" hidden="false" customHeight="false" outlineLevel="0" collapsed="false">
      <c r="A52" s="12"/>
      <c r="B52" s="12"/>
      <c r="C52" s="9" t="s">
        <v>61</v>
      </c>
      <c r="D52" s="10" t="n">
        <v>2907.98</v>
      </c>
      <c r="E52" s="12" t="s">
        <v>101</v>
      </c>
    </row>
    <row r="53" customFormat="false" ht="13.8" hidden="false" customHeight="false" outlineLevel="0" collapsed="false">
      <c r="A53" s="12"/>
      <c r="B53" s="12"/>
      <c r="C53" s="9" t="s">
        <v>61</v>
      </c>
      <c r="D53" s="10" t="n">
        <v>159</v>
      </c>
      <c r="E53" s="12" t="s">
        <v>102</v>
      </c>
    </row>
    <row r="54" customFormat="false" ht="13.8" hidden="false" customHeight="false" outlineLevel="0" collapsed="false">
      <c r="A54" s="12"/>
      <c r="B54" s="12"/>
      <c r="C54" s="9" t="s">
        <v>61</v>
      </c>
      <c r="D54" s="10" t="n">
        <v>5</v>
      </c>
      <c r="E54" s="12" t="s">
        <v>102</v>
      </c>
    </row>
    <row r="55" customFormat="false" ht="13.8" hidden="false" customHeight="false" outlineLevel="0" collapsed="false">
      <c r="A55" s="12"/>
      <c r="B55" s="12"/>
      <c r="C55" s="9" t="s">
        <v>61</v>
      </c>
      <c r="D55" s="10" t="n">
        <v>186.35</v>
      </c>
      <c r="E55" s="12" t="s">
        <v>93</v>
      </c>
    </row>
    <row r="56" customFormat="false" ht="13.8" hidden="false" customHeight="false" outlineLevel="0" collapsed="false">
      <c r="A56" s="12"/>
      <c r="B56" s="12"/>
      <c r="C56" s="9" t="s">
        <v>61</v>
      </c>
      <c r="D56" s="10" t="n">
        <v>1249.5</v>
      </c>
      <c r="E56" s="12" t="s">
        <v>103</v>
      </c>
    </row>
    <row r="57" customFormat="false" ht="13.8" hidden="false" customHeight="false" outlineLevel="0" collapsed="false">
      <c r="A57" s="12"/>
      <c r="B57" s="12"/>
      <c r="C57" s="9" t="s">
        <v>41</v>
      </c>
      <c r="D57" s="10" t="n">
        <v>9.08</v>
      </c>
      <c r="E57" s="12" t="s">
        <v>92</v>
      </c>
    </row>
    <row r="58" customFormat="false" ht="13.8" hidden="false" customHeight="false" outlineLevel="0" collapsed="false">
      <c r="A58" s="12"/>
      <c r="B58" s="12"/>
      <c r="C58" s="9" t="s">
        <v>41</v>
      </c>
      <c r="D58" s="10" t="n">
        <v>238.27</v>
      </c>
      <c r="E58" s="12" t="s">
        <v>104</v>
      </c>
    </row>
    <row r="59" customFormat="false" ht="13.8" hidden="false" customHeight="false" outlineLevel="0" collapsed="false">
      <c r="A59" s="12"/>
      <c r="B59" s="12"/>
      <c r="C59" s="9" t="s">
        <v>41</v>
      </c>
      <c r="D59" s="10" t="n">
        <v>2.87</v>
      </c>
      <c r="E59" s="12" t="s">
        <v>105</v>
      </c>
    </row>
    <row r="60" customFormat="false" ht="13.8" hidden="false" customHeight="false" outlineLevel="0" collapsed="false">
      <c r="A60" s="12"/>
      <c r="B60" s="12"/>
      <c r="C60" s="9" t="s">
        <v>41</v>
      </c>
      <c r="D60" s="10" t="n">
        <v>122.91</v>
      </c>
      <c r="E60" s="12" t="s">
        <v>106</v>
      </c>
    </row>
    <row r="61" customFormat="false" ht="13.8" hidden="false" customHeight="false" outlineLevel="0" collapsed="false">
      <c r="A61" s="12"/>
      <c r="B61" s="12"/>
      <c r="C61" s="9" t="s">
        <v>41</v>
      </c>
      <c r="D61" s="10" t="n">
        <v>2323.1</v>
      </c>
      <c r="E61" s="12" t="s">
        <v>107</v>
      </c>
    </row>
    <row r="62" customFormat="false" ht="13.8" hidden="false" customHeight="false" outlineLevel="0" collapsed="false">
      <c r="A62" s="4" t="s">
        <v>108</v>
      </c>
      <c r="B62" s="4"/>
      <c r="C62" s="13"/>
      <c r="D62" s="14" t="n">
        <f aca="false">SUM(42:61)</f>
        <v>39575.31</v>
      </c>
      <c r="E62" s="17"/>
    </row>
    <row r="63" customFormat="false" ht="13.8" hidden="false" customHeight="false" outlineLevel="0" collapsed="false">
      <c r="A63" s="4"/>
      <c r="B63" s="4"/>
      <c r="C63" s="13"/>
      <c r="D63" s="14"/>
      <c r="E63" s="17"/>
    </row>
    <row r="64" customFormat="false" ht="13.8" hidden="false" customHeight="false" outlineLevel="0" collapsed="false">
      <c r="A64" s="12" t="s">
        <v>109</v>
      </c>
      <c r="B64" s="4"/>
      <c r="C64" s="9" t="s">
        <v>42</v>
      </c>
      <c r="D64" s="10" t="n">
        <v>749</v>
      </c>
      <c r="E64" s="17" t="s">
        <v>110</v>
      </c>
    </row>
    <row r="65" customFormat="false" ht="13.8" hidden="false" customHeight="false" outlineLevel="0" collapsed="false">
      <c r="A65" s="4" t="s">
        <v>111</v>
      </c>
      <c r="B65" s="4"/>
      <c r="C65" s="13"/>
      <c r="D65" s="14" t="n">
        <f aca="false">SUM(D64:D64)</f>
        <v>749</v>
      </c>
      <c r="E65" s="17"/>
    </row>
    <row r="66" customFormat="false" ht="13.8" hidden="false" customHeight="false" outlineLevel="0" collapsed="false">
      <c r="A66" s="12" t="s">
        <v>112</v>
      </c>
      <c r="B66" s="12"/>
      <c r="C66" s="9"/>
      <c r="D66" s="10"/>
      <c r="E66" s="12"/>
    </row>
    <row r="67" customFormat="false" ht="13.8" hidden="false" customHeight="false" outlineLevel="0" collapsed="false">
      <c r="A67" s="12"/>
      <c r="B67" s="12"/>
      <c r="C67" s="9" t="s">
        <v>15</v>
      </c>
      <c r="D67" s="10" t="n">
        <v>476.14</v>
      </c>
      <c r="E67" s="12" t="s">
        <v>113</v>
      </c>
    </row>
    <row r="68" customFormat="false" ht="13.8" hidden="false" customHeight="false" outlineLevel="0" collapsed="false">
      <c r="A68" s="12"/>
      <c r="B68" s="12"/>
      <c r="C68" s="9" t="s">
        <v>15</v>
      </c>
      <c r="D68" s="10" t="n">
        <v>104.39</v>
      </c>
      <c r="E68" s="12" t="s">
        <v>113</v>
      </c>
    </row>
    <row r="69" customFormat="false" ht="13.8" hidden="false" customHeight="false" outlineLevel="0" collapsed="false">
      <c r="A69" s="12"/>
      <c r="B69" s="12"/>
      <c r="C69" s="9" t="s">
        <v>15</v>
      </c>
      <c r="D69" s="10" t="n">
        <v>249.67</v>
      </c>
      <c r="E69" s="12" t="s">
        <v>113</v>
      </c>
    </row>
    <row r="70" customFormat="false" ht="13.8" hidden="false" customHeight="false" outlineLevel="0" collapsed="false">
      <c r="A70" s="12"/>
      <c r="B70" s="12"/>
      <c r="C70" s="9" t="s">
        <v>15</v>
      </c>
      <c r="D70" s="10" t="n">
        <v>398.39</v>
      </c>
      <c r="E70" s="12" t="s">
        <v>113</v>
      </c>
    </row>
    <row r="71" customFormat="false" ht="13.8" hidden="false" customHeight="false" outlineLevel="0" collapsed="false">
      <c r="A71" s="12"/>
      <c r="B71" s="12"/>
      <c r="C71" s="9" t="s">
        <v>15</v>
      </c>
      <c r="D71" s="10" t="n">
        <v>659.55</v>
      </c>
      <c r="E71" s="12" t="s">
        <v>113</v>
      </c>
    </row>
    <row r="72" customFormat="false" ht="13.8" hidden="false" customHeight="false" outlineLevel="0" collapsed="false">
      <c r="A72" s="12"/>
      <c r="B72" s="12"/>
      <c r="C72" s="9" t="s">
        <v>61</v>
      </c>
      <c r="D72" s="10" t="n">
        <v>579.2</v>
      </c>
      <c r="E72" s="12" t="s">
        <v>113</v>
      </c>
    </row>
    <row r="73" customFormat="false" ht="13.8" hidden="false" customHeight="false" outlineLevel="0" collapsed="false">
      <c r="A73" s="12"/>
      <c r="B73" s="12"/>
      <c r="C73" s="9" t="s">
        <v>61</v>
      </c>
      <c r="D73" s="10" t="n">
        <v>259.56</v>
      </c>
      <c r="E73" s="12" t="s">
        <v>113</v>
      </c>
    </row>
    <row r="74" customFormat="false" ht="13.8" hidden="false" customHeight="false" outlineLevel="0" collapsed="false">
      <c r="A74" s="12"/>
      <c r="B74" s="12"/>
      <c r="C74" s="9" t="s">
        <v>61</v>
      </c>
      <c r="D74" s="10" t="n">
        <v>116.8</v>
      </c>
      <c r="E74" s="12" t="s">
        <v>113</v>
      </c>
    </row>
    <row r="75" customFormat="false" ht="13.8" hidden="false" customHeight="false" outlineLevel="0" collapsed="false">
      <c r="A75" s="12"/>
      <c r="B75" s="12"/>
      <c r="C75" s="9" t="s">
        <v>79</v>
      </c>
      <c r="D75" s="10" t="n">
        <v>193.3</v>
      </c>
      <c r="E75" s="12" t="s">
        <v>113</v>
      </c>
    </row>
    <row r="76" customFormat="false" ht="13.8" hidden="false" customHeight="false" outlineLevel="0" collapsed="false">
      <c r="A76" s="12"/>
      <c r="B76" s="12"/>
      <c r="C76" s="9" t="s">
        <v>21</v>
      </c>
      <c r="D76" s="10" t="n">
        <v>140</v>
      </c>
      <c r="E76" s="12" t="s">
        <v>114</v>
      </c>
    </row>
    <row r="77" customFormat="false" ht="13.8" hidden="false" customHeight="false" outlineLevel="0" collapsed="false">
      <c r="A77" s="12"/>
      <c r="B77" s="12"/>
      <c r="C77" s="9" t="s">
        <v>41</v>
      </c>
      <c r="D77" s="10" t="n">
        <v>291.34</v>
      </c>
      <c r="E77" s="12" t="s">
        <v>113</v>
      </c>
    </row>
    <row r="78" customFormat="false" ht="13.8" hidden="false" customHeight="false" outlineLevel="0" collapsed="false">
      <c r="A78" s="4" t="s">
        <v>115</v>
      </c>
      <c r="B78" s="4"/>
      <c r="C78" s="13"/>
      <c r="D78" s="14" t="n">
        <f aca="false">SUM(D66:D77)</f>
        <v>3468.34</v>
      </c>
      <c r="E78" s="4"/>
    </row>
    <row r="79" customFormat="false" ht="13.8" hidden="false" customHeight="false" outlineLevel="0" collapsed="false">
      <c r="A79" s="11" t="n">
        <v>20.12</v>
      </c>
      <c r="B79" s="12"/>
      <c r="C79" s="9"/>
      <c r="D79" s="10"/>
      <c r="E79" s="12"/>
    </row>
    <row r="80" s="2" customFormat="true" ht="13.8" hidden="false" customHeight="false" outlineLevel="0" collapsed="false">
      <c r="A80" s="28" t="s">
        <v>116</v>
      </c>
      <c r="B80" s="4"/>
      <c r="C80" s="13"/>
      <c r="D80" s="14" t="n">
        <f aca="false">SUM(D79:D79)</f>
        <v>0</v>
      </c>
      <c r="E80" s="4"/>
    </row>
    <row r="81" customFormat="false" ht="13.8" hidden="false" customHeight="false" outlineLevel="0" collapsed="false">
      <c r="A81" s="12" t="s">
        <v>117</v>
      </c>
      <c r="B81" s="12"/>
      <c r="C81" s="9" t="s">
        <v>15</v>
      </c>
      <c r="D81" s="10" t="n">
        <v>131</v>
      </c>
      <c r="E81" s="12" t="s">
        <v>118</v>
      </c>
    </row>
    <row r="82" customFormat="false" ht="13.8" hidden="false" customHeight="false" outlineLevel="0" collapsed="false">
      <c r="A82" s="4" t="s">
        <v>119</v>
      </c>
      <c r="B82" s="4"/>
      <c r="C82" s="13"/>
      <c r="D82" s="14" t="n">
        <f aca="false">SUM(D81:D81)</f>
        <v>131</v>
      </c>
      <c r="E82" s="4"/>
    </row>
    <row r="83" customFormat="false" ht="13.8" hidden="false" customHeight="false" outlineLevel="0" collapsed="false">
      <c r="A83" s="11" t="n">
        <v>20.25</v>
      </c>
      <c r="B83" s="12"/>
      <c r="C83" s="17" t="n">
        <v>18</v>
      </c>
      <c r="D83" s="20" t="n">
        <v>2473.56</v>
      </c>
      <c r="E83" s="12" t="s">
        <v>120</v>
      </c>
    </row>
    <row r="84" customFormat="false" ht="13.8" hidden="false" customHeight="false" outlineLevel="0" collapsed="false">
      <c r="A84" s="11"/>
      <c r="B84" s="12"/>
      <c r="C84" s="9" t="s">
        <v>71</v>
      </c>
      <c r="D84" s="10" t="n">
        <v>3479.46</v>
      </c>
      <c r="E84" s="12" t="s">
        <v>120</v>
      </c>
    </row>
    <row r="85" customFormat="false" ht="13.8" hidden="false" customHeight="false" outlineLevel="0" collapsed="false">
      <c r="A85" s="11"/>
      <c r="B85" s="12"/>
      <c r="C85" s="9" t="s">
        <v>71</v>
      </c>
      <c r="D85" s="10" t="n">
        <v>3729.51</v>
      </c>
      <c r="E85" s="12" t="s">
        <v>120</v>
      </c>
    </row>
    <row r="86" customFormat="false" ht="13.8" hidden="false" customHeight="false" outlineLevel="0" collapsed="false">
      <c r="A86" s="11"/>
      <c r="B86" s="12"/>
      <c r="C86" s="9"/>
      <c r="D86" s="10"/>
      <c r="E86" s="12" t="s">
        <v>120</v>
      </c>
    </row>
    <row r="87" customFormat="false" ht="13.8" hidden="false" customHeight="false" outlineLevel="0" collapsed="false">
      <c r="A87" s="11"/>
      <c r="B87" s="12"/>
      <c r="C87" s="9"/>
      <c r="D87" s="10"/>
      <c r="E87" s="12" t="s">
        <v>120</v>
      </c>
    </row>
    <row r="88" customFormat="false" ht="13.8" hidden="false" customHeight="false" outlineLevel="0" collapsed="false">
      <c r="A88" s="4" t="s">
        <v>121</v>
      </c>
      <c r="B88" s="4"/>
      <c r="C88" s="13"/>
      <c r="D88" s="14" t="n">
        <f aca="false">SUM(D83:D87)</f>
        <v>9682.53</v>
      </c>
      <c r="E88" s="4"/>
    </row>
    <row r="89" customFormat="false" ht="13.8" hidden="false" customHeight="false" outlineLevel="0" collapsed="false">
      <c r="A89" s="12" t="s">
        <v>122</v>
      </c>
      <c r="B89" s="12"/>
      <c r="C89" s="9"/>
      <c r="D89" s="10"/>
      <c r="E89" s="12"/>
    </row>
    <row r="90" customFormat="false" ht="13.8" hidden="false" customHeight="false" outlineLevel="0" collapsed="false">
      <c r="A90" s="12"/>
      <c r="B90" s="12"/>
      <c r="C90" s="9"/>
      <c r="D90" s="10"/>
      <c r="E90" s="12"/>
    </row>
    <row r="91" customFormat="false" ht="13.8" hidden="false" customHeight="false" outlineLevel="0" collapsed="false">
      <c r="A91" s="4" t="s">
        <v>123</v>
      </c>
      <c r="B91" s="4"/>
      <c r="C91" s="13"/>
      <c r="D91" s="14" t="n">
        <f aca="false">SUM(D89:D90)</f>
        <v>0</v>
      </c>
      <c r="E91" s="4"/>
    </row>
    <row r="92" customFormat="false" ht="13.8" hidden="false" customHeight="false" outlineLevel="0" collapsed="false">
      <c r="A92" s="12" t="s">
        <v>124</v>
      </c>
      <c r="B92" s="12"/>
      <c r="C92" s="9" t="s">
        <v>41</v>
      </c>
      <c r="D92" s="10" t="n">
        <v>272.11</v>
      </c>
      <c r="E92" s="12" t="s">
        <v>125</v>
      </c>
    </row>
    <row r="93" customFormat="false" ht="13.8" hidden="false" customHeight="false" outlineLevel="0" collapsed="false">
      <c r="A93" s="12"/>
      <c r="B93" s="12"/>
      <c r="C93" s="9"/>
      <c r="D93" s="10"/>
      <c r="E93" s="12"/>
    </row>
    <row r="94" customFormat="false" ht="13.8" hidden="false" customHeight="false" outlineLevel="0" collapsed="false">
      <c r="A94" s="12"/>
      <c r="B94" s="12"/>
      <c r="C94" s="9"/>
      <c r="D94" s="10"/>
      <c r="E94" s="12"/>
    </row>
    <row r="95" customFormat="false" ht="13.8" hidden="false" customHeight="false" outlineLevel="0" collapsed="false">
      <c r="A95" s="4" t="s">
        <v>126</v>
      </c>
      <c r="B95" s="4"/>
      <c r="C95" s="13"/>
      <c r="D95" s="14" t="n">
        <f aca="false">SUM(D92:D94)</f>
        <v>272.11</v>
      </c>
      <c r="E95" s="4"/>
    </row>
    <row r="96" customFormat="false" ht="13.8" hidden="false" customHeight="false" outlineLevel="0" collapsed="false">
      <c r="A96" s="12" t="s">
        <v>127</v>
      </c>
      <c r="B96" s="12"/>
      <c r="C96" s="17" t="n">
        <v>4</v>
      </c>
      <c r="D96" s="20" t="n">
        <v>20</v>
      </c>
      <c r="E96" s="17" t="s">
        <v>128</v>
      </c>
    </row>
    <row r="97" customFormat="false" ht="13.8" hidden="false" customHeight="false" outlineLevel="0" collapsed="false">
      <c r="A97" s="12"/>
      <c r="B97" s="12"/>
      <c r="C97" s="17" t="n">
        <v>17</v>
      </c>
      <c r="D97" s="20" t="n">
        <v>134</v>
      </c>
      <c r="E97" s="17" t="s">
        <v>129</v>
      </c>
    </row>
    <row r="98" customFormat="false" ht="13.8" hidden="false" customHeight="false" outlineLevel="0" collapsed="false">
      <c r="A98" s="12"/>
      <c r="B98" s="12"/>
      <c r="C98" s="17" t="n">
        <v>17</v>
      </c>
      <c r="D98" s="20" t="n">
        <v>553.92</v>
      </c>
      <c r="E98" s="17" t="s">
        <v>130</v>
      </c>
    </row>
    <row r="99" customFormat="false" ht="13.8" hidden="false" customHeight="false" outlineLevel="0" collapsed="false">
      <c r="A99" s="12"/>
      <c r="B99" s="12"/>
      <c r="C99" s="9" t="s">
        <v>131</v>
      </c>
      <c r="D99" s="10" t="n">
        <v>138.48</v>
      </c>
      <c r="E99" s="12" t="s">
        <v>130</v>
      </c>
    </row>
    <row r="100" customFormat="false" ht="13.8" hidden="false" customHeight="false" outlineLevel="0" collapsed="false">
      <c r="A100" s="12"/>
      <c r="B100" s="12"/>
      <c r="C100" s="9" t="s">
        <v>131</v>
      </c>
      <c r="D100" s="10" t="n">
        <v>75</v>
      </c>
      <c r="E100" s="12" t="s">
        <v>132</v>
      </c>
    </row>
    <row r="101" customFormat="false" ht="13.8" hidden="false" customHeight="false" outlineLevel="0" collapsed="false">
      <c r="A101" s="12"/>
      <c r="B101" s="12"/>
      <c r="C101" s="9" t="s">
        <v>133</v>
      </c>
      <c r="D101" s="10" t="n">
        <v>20</v>
      </c>
      <c r="E101" s="12" t="s">
        <v>134</v>
      </c>
    </row>
    <row r="102" customFormat="false" ht="13.8" hidden="false" customHeight="false" outlineLevel="0" collapsed="false">
      <c r="A102" s="12"/>
      <c r="B102" s="12"/>
      <c r="C102" s="9" t="s">
        <v>61</v>
      </c>
      <c r="D102" s="10" t="n">
        <v>3630</v>
      </c>
      <c r="E102" s="12" t="s">
        <v>135</v>
      </c>
    </row>
    <row r="103" customFormat="false" ht="13.8" hidden="false" customHeight="false" outlineLevel="0" collapsed="false">
      <c r="A103" s="12"/>
      <c r="B103" s="12"/>
      <c r="C103" s="9" t="s">
        <v>61</v>
      </c>
      <c r="D103" s="10" t="n">
        <v>226.1</v>
      </c>
      <c r="E103" s="12" t="s">
        <v>136</v>
      </c>
    </row>
    <row r="104" customFormat="false" ht="13.8" hidden="false" customHeight="false" outlineLevel="0" collapsed="false">
      <c r="A104" s="12"/>
      <c r="B104" s="12"/>
      <c r="C104" s="9" t="s">
        <v>61</v>
      </c>
      <c r="D104" s="10" t="n">
        <v>5</v>
      </c>
      <c r="E104" s="12" t="s">
        <v>120</v>
      </c>
    </row>
    <row r="105" customFormat="false" ht="13.8" hidden="false" customHeight="false" outlineLevel="0" collapsed="false">
      <c r="A105" s="12"/>
      <c r="B105" s="12"/>
      <c r="C105" s="9" t="s">
        <v>41</v>
      </c>
      <c r="D105" s="10" t="n">
        <v>1190</v>
      </c>
      <c r="E105" s="12" t="s">
        <v>137</v>
      </c>
    </row>
    <row r="106" customFormat="false" ht="13.8" hidden="false" customHeight="false" outlineLevel="0" collapsed="false">
      <c r="A106" s="12"/>
      <c r="B106" s="12"/>
      <c r="C106" s="9" t="s">
        <v>41</v>
      </c>
      <c r="D106" s="10" t="n">
        <v>40</v>
      </c>
      <c r="E106" s="12" t="s">
        <v>138</v>
      </c>
    </row>
    <row r="107" customFormat="false" ht="13.8" hidden="false" customHeight="false" outlineLevel="0" collapsed="false">
      <c r="A107" s="12"/>
      <c r="B107" s="12"/>
      <c r="C107" s="9" t="s">
        <v>71</v>
      </c>
      <c r="D107" s="10" t="n">
        <v>110</v>
      </c>
      <c r="E107" s="12" t="s">
        <v>139</v>
      </c>
    </row>
    <row r="108" customFormat="false" ht="13.8" hidden="false" customHeight="false" outlineLevel="0" collapsed="false">
      <c r="A108" s="4" t="s">
        <v>140</v>
      </c>
      <c r="B108" s="4"/>
      <c r="C108" s="13"/>
      <c r="D108" s="14" t="n">
        <f aca="false">SUM(D96:D107)</f>
        <v>6142.5</v>
      </c>
      <c r="E108" s="12"/>
    </row>
    <row r="109" customFormat="false" ht="13.8" hidden="false" customHeight="false" outlineLevel="0" collapsed="false">
      <c r="A109" s="12" t="s">
        <v>141</v>
      </c>
      <c r="B109" s="12"/>
      <c r="C109" s="9"/>
      <c r="D109" s="10"/>
      <c r="E109" s="12"/>
    </row>
    <row r="110" customFormat="false" ht="13.8" hidden="false" customHeight="false" outlineLevel="0" collapsed="false">
      <c r="A110" s="12"/>
      <c r="B110" s="12"/>
      <c r="C110" s="9"/>
      <c r="D110" s="10"/>
      <c r="E110" s="12"/>
    </row>
    <row r="111" customFormat="false" ht="13.8" hidden="false" customHeight="false" outlineLevel="0" collapsed="false">
      <c r="A111" s="29" t="s">
        <v>142</v>
      </c>
      <c r="B111" s="12"/>
      <c r="D111" s="30" t="n">
        <f aca="false">SUM(D109:D110)</f>
        <v>0</v>
      </c>
    </row>
    <row r="112" customFormat="false" ht="13.8" hidden="false" customHeight="false" outlineLevel="0" collapsed="false">
      <c r="A112" s="11" t="n">
        <v>59.17</v>
      </c>
      <c r="B112" s="12"/>
      <c r="C112" s="9" t="s">
        <v>143</v>
      </c>
      <c r="D112" s="10" t="n">
        <v>2979.98</v>
      </c>
      <c r="E112" s="12" t="s">
        <v>144</v>
      </c>
    </row>
    <row r="113" customFormat="false" ht="13.8" hidden="false" customHeight="false" outlineLevel="0" collapsed="false">
      <c r="A113" s="11"/>
      <c r="B113" s="12"/>
      <c r="C113" s="9" t="s">
        <v>143</v>
      </c>
      <c r="D113" s="10" t="n">
        <v>3628.29</v>
      </c>
      <c r="E113" s="12" t="s">
        <v>144</v>
      </c>
    </row>
    <row r="114" customFormat="false" ht="13.8" hidden="false" customHeight="false" outlineLevel="0" collapsed="false">
      <c r="A114" s="11"/>
      <c r="B114" s="12"/>
      <c r="C114" s="9" t="s">
        <v>143</v>
      </c>
      <c r="D114" s="10" t="n">
        <v>2860.56</v>
      </c>
      <c r="E114" s="12" t="s">
        <v>144</v>
      </c>
    </row>
    <row r="115" customFormat="false" ht="13.8" hidden="false" customHeight="false" outlineLevel="0" collapsed="false">
      <c r="A115" s="11"/>
      <c r="B115" s="12"/>
      <c r="C115" s="9" t="s">
        <v>143</v>
      </c>
      <c r="D115" s="10" t="n">
        <v>5519.69</v>
      </c>
      <c r="E115" s="12" t="s">
        <v>144</v>
      </c>
    </row>
    <row r="116" customFormat="false" ht="13.8" hidden="false" customHeight="false" outlineLevel="0" collapsed="false">
      <c r="A116" s="11"/>
      <c r="B116" s="12"/>
      <c r="C116" s="9" t="s">
        <v>143</v>
      </c>
      <c r="D116" s="10" t="n">
        <v>2704.59</v>
      </c>
      <c r="E116" s="12" t="s">
        <v>144</v>
      </c>
    </row>
    <row r="117" customFormat="false" ht="13.8" hidden="false" customHeight="false" outlineLevel="0" collapsed="false">
      <c r="A117" s="11"/>
      <c r="B117" s="12"/>
      <c r="C117" s="9" t="s">
        <v>143</v>
      </c>
      <c r="D117" s="10" t="n">
        <v>2834.16</v>
      </c>
      <c r="E117" s="12" t="s">
        <v>144</v>
      </c>
    </row>
    <row r="118" customFormat="false" ht="13.8" hidden="false" customHeight="false" outlineLevel="0" collapsed="false">
      <c r="A118" s="11"/>
      <c r="B118" s="12"/>
      <c r="C118" s="9" t="s">
        <v>143</v>
      </c>
      <c r="D118" s="10" t="n">
        <v>6345.2</v>
      </c>
      <c r="E118" s="12" t="s">
        <v>144</v>
      </c>
    </row>
    <row r="119" customFormat="false" ht="13.8" hidden="false" customHeight="false" outlineLevel="0" collapsed="false">
      <c r="A119" s="11"/>
      <c r="B119" s="12"/>
      <c r="C119" s="9" t="s">
        <v>143</v>
      </c>
      <c r="D119" s="10" t="n">
        <v>3711.06</v>
      </c>
      <c r="E119" s="12" t="s">
        <v>144</v>
      </c>
    </row>
    <row r="120" customFormat="false" ht="13.8" hidden="false" customHeight="false" outlineLevel="0" collapsed="false">
      <c r="A120" s="11"/>
      <c r="B120" s="12"/>
      <c r="C120" s="9" t="s">
        <v>143</v>
      </c>
      <c r="D120" s="10" t="n">
        <v>3414</v>
      </c>
      <c r="E120" s="12" t="s">
        <v>144</v>
      </c>
    </row>
    <row r="121" customFormat="false" ht="13.8" hidden="false" customHeight="false" outlineLevel="0" collapsed="false">
      <c r="A121" s="11"/>
      <c r="B121" s="12"/>
      <c r="C121" s="9" t="s">
        <v>143</v>
      </c>
      <c r="D121" s="10" t="n">
        <v>4306.76</v>
      </c>
      <c r="E121" s="12" t="s">
        <v>144</v>
      </c>
      <c r="I121" s="1"/>
    </row>
    <row r="122" customFormat="false" ht="13.8" hidden="false" customHeight="false" outlineLevel="0" collapsed="false">
      <c r="A122" s="11"/>
      <c r="B122" s="12"/>
      <c r="C122" s="9" t="s">
        <v>143</v>
      </c>
      <c r="D122" s="10" t="n">
        <v>4226.85</v>
      </c>
      <c r="E122" s="12" t="s">
        <v>144</v>
      </c>
    </row>
    <row r="123" customFormat="false" ht="13.8" hidden="false" customHeight="false" outlineLevel="0" collapsed="false">
      <c r="A123" s="11"/>
      <c r="B123" s="12"/>
      <c r="C123" s="9" t="s">
        <v>143</v>
      </c>
      <c r="D123" s="10" t="n">
        <v>1679.9</v>
      </c>
      <c r="E123" s="12" t="s">
        <v>144</v>
      </c>
    </row>
    <row r="124" customFormat="false" ht="13.8" hidden="false" customHeight="false" outlineLevel="0" collapsed="false">
      <c r="A124" s="11"/>
      <c r="B124" s="12"/>
      <c r="C124" s="9" t="s">
        <v>143</v>
      </c>
      <c r="D124" s="10" t="n">
        <v>4325.38</v>
      </c>
      <c r="E124" s="12" t="s">
        <v>144</v>
      </c>
    </row>
    <row r="125" customFormat="false" ht="13.8" hidden="false" customHeight="false" outlineLevel="0" collapsed="false">
      <c r="A125" s="11"/>
      <c r="B125" s="12"/>
      <c r="C125" s="9" t="s">
        <v>143</v>
      </c>
      <c r="D125" s="10" t="n">
        <v>24075.32</v>
      </c>
      <c r="E125" s="12" t="s">
        <v>144</v>
      </c>
    </row>
    <row r="126" customFormat="false" ht="13.8" hidden="false" customHeight="false" outlineLevel="0" collapsed="false">
      <c r="A126" s="11"/>
      <c r="B126" s="12"/>
      <c r="C126" s="9" t="s">
        <v>143</v>
      </c>
      <c r="D126" s="10" t="n">
        <v>76139.29</v>
      </c>
      <c r="E126" s="12" t="s">
        <v>144</v>
      </c>
    </row>
    <row r="127" customFormat="false" ht="13.8" hidden="false" customHeight="false" outlineLevel="0" collapsed="false">
      <c r="A127" s="11"/>
      <c r="B127" s="12"/>
      <c r="C127" s="9" t="s">
        <v>143</v>
      </c>
      <c r="D127" s="10" t="n">
        <v>15500</v>
      </c>
      <c r="E127" s="12" t="s">
        <v>144</v>
      </c>
    </row>
    <row r="128" customFormat="false" ht="13.8" hidden="false" customHeight="false" outlineLevel="0" collapsed="false">
      <c r="A128" s="11"/>
      <c r="B128" s="12"/>
      <c r="C128" s="9" t="s">
        <v>143</v>
      </c>
      <c r="D128" s="10" t="n">
        <v>3100</v>
      </c>
      <c r="E128" s="12" t="s">
        <v>144</v>
      </c>
    </row>
    <row r="129" customFormat="false" ht="13.8" hidden="false" customHeight="false" outlineLevel="0" collapsed="false">
      <c r="A129" s="11"/>
      <c r="B129" s="12"/>
      <c r="C129" s="9"/>
      <c r="D129" s="10"/>
      <c r="E129" s="12"/>
    </row>
    <row r="130" customFormat="false" ht="13.8" hidden="false" customHeight="false" outlineLevel="0" collapsed="false">
      <c r="A130" s="28" t="s">
        <v>145</v>
      </c>
      <c r="B130" s="4"/>
      <c r="C130" s="13"/>
      <c r="D130" s="14" t="n">
        <f aca="false">SUM(D112:D129)</f>
        <v>167351.03</v>
      </c>
      <c r="E130" s="4"/>
    </row>
    <row r="131" customFormat="false" ht="13.8" hidden="false" customHeight="false" outlineLevel="0" collapsed="false">
      <c r="A131" s="31" t="s">
        <v>146</v>
      </c>
      <c r="B131" s="12"/>
      <c r="C131" s="9" t="s">
        <v>15</v>
      </c>
      <c r="D131" s="10" t="n">
        <v>8262</v>
      </c>
      <c r="E131" s="12" t="s">
        <v>147</v>
      </c>
    </row>
    <row r="132" customFormat="false" ht="13.8" hidden="false" customHeight="false" outlineLevel="0" collapsed="false">
      <c r="A132" s="31"/>
      <c r="B132" s="12"/>
      <c r="C132" s="9"/>
      <c r="D132" s="10"/>
      <c r="E132" s="12"/>
    </row>
    <row r="133" customFormat="false" ht="13.8" hidden="false" customHeight="false" outlineLevel="0" collapsed="false">
      <c r="A133" s="32" t="s">
        <v>148</v>
      </c>
      <c r="B133" s="12"/>
      <c r="C133" s="9"/>
      <c r="D133" s="14" t="n">
        <f aca="false">SUM(D131:D132)</f>
        <v>8262</v>
      </c>
      <c r="E133" s="12"/>
    </row>
    <row r="134" customFormat="false" ht="13.8" hidden="false" customHeight="false" outlineLevel="0" collapsed="false">
      <c r="A134" s="31" t="n">
        <v>65.01</v>
      </c>
      <c r="B134" s="12"/>
      <c r="C134" s="9"/>
      <c r="D134" s="10" t="n">
        <v>10021151.13</v>
      </c>
      <c r="E134" s="12" t="s">
        <v>149</v>
      </c>
    </row>
    <row r="135" customFormat="false" ht="13.8" hidden="false" customHeight="false" outlineLevel="0" collapsed="false">
      <c r="A135" s="31"/>
      <c r="B135" s="12"/>
      <c r="C135" s="9"/>
      <c r="D135" s="10"/>
      <c r="E135" s="12"/>
    </row>
    <row r="136" customFormat="false" ht="13.8" hidden="false" customHeight="false" outlineLevel="0" collapsed="false">
      <c r="A136" s="32" t="s">
        <v>150</v>
      </c>
      <c r="B136" s="12"/>
      <c r="C136" s="9"/>
      <c r="D136" s="14" t="n">
        <f aca="false">SUM(D134:D135)</f>
        <v>10021151.13</v>
      </c>
      <c r="E136" s="12"/>
    </row>
    <row r="137" customFormat="false" ht="13.8" hidden="false" customHeight="false" outlineLevel="0" collapsed="false">
      <c r="A137" s="31" t="s">
        <v>151</v>
      </c>
      <c r="B137" s="12"/>
      <c r="C137" s="9" t="s">
        <v>152</v>
      </c>
      <c r="D137" s="10" t="n">
        <v>985349.07</v>
      </c>
      <c r="E137" s="12" t="s">
        <v>149</v>
      </c>
    </row>
    <row r="138" customFormat="false" ht="13.8" hidden="false" customHeight="false" outlineLevel="0" collapsed="false">
      <c r="A138" s="31"/>
      <c r="B138" s="12"/>
      <c r="C138" s="9"/>
      <c r="D138" s="10"/>
      <c r="E138" s="12"/>
    </row>
    <row r="139" customFormat="false" ht="13.8" hidden="false" customHeight="false" outlineLevel="0" collapsed="false">
      <c r="A139" s="32" t="s">
        <v>153</v>
      </c>
      <c r="B139" s="4"/>
      <c r="C139" s="13"/>
      <c r="D139" s="14" t="n">
        <f aca="false">SUM(D137:D138)</f>
        <v>985349.07</v>
      </c>
      <c r="E139" s="4"/>
      <c r="G139" s="33"/>
    </row>
    <row r="140" customFormat="false" ht="13.8" hidden="false" customHeight="false" outlineLevel="0" collapsed="false">
      <c r="A140" s="2" t="s">
        <v>53</v>
      </c>
      <c r="D140" s="3" t="n">
        <f aca="false">SUM(D17+D20+D23+D26+D33+D41+D62+D65+D78+D82+D88+D95+D108+D130+D133+D136+D139)</f>
        <v>11296093.39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048576"/>
  <sheetViews>
    <sheetView showFormulas="false" showGridLines="true" showRowColHeaders="true" showZeros="true" rightToLeft="false" tabSelected="false" showOutlineSymbols="true" defaultGridColor="true" view="normal" topLeftCell="A17" colorId="64" zoomScale="100" zoomScaleNormal="100" zoomScalePageLayoutView="100" workbookViewId="0">
      <selection pane="topLeft" activeCell="P43" activeCellId="0" sqref="P43"/>
    </sheetView>
  </sheetViews>
  <sheetFormatPr defaultRowHeight="15" zeroHeight="false" outlineLevelRow="0" outlineLevelCol="0"/>
  <cols>
    <col collapsed="false" customWidth="true" hidden="false" outlineLevel="0" max="1" min="1" style="0" width="9.13"/>
    <col collapsed="false" customWidth="true" hidden="false" outlineLevel="0" max="2" min="2" style="0" width="11.86"/>
    <col collapsed="false" customWidth="true" hidden="false" outlineLevel="0" max="3" min="3" style="0" width="9.13"/>
    <col collapsed="false" customWidth="true" hidden="false" outlineLevel="0" max="4" min="4" style="0" width="13.29"/>
    <col collapsed="false" customWidth="true" hidden="false" outlineLevel="0" max="5" min="5" style="0" width="35.85"/>
    <col collapsed="false" customWidth="true" hidden="false" outlineLevel="0" max="1025" min="6" style="0" width="9.13"/>
  </cols>
  <sheetData>
    <row r="1" customFormat="false" ht="13.8" hidden="false" customHeight="false" outlineLevel="0" collapsed="false">
      <c r="A1" s="4"/>
      <c r="B1" s="5"/>
      <c r="C1" s="5"/>
      <c r="D1" s="6" t="s">
        <v>924</v>
      </c>
      <c r="E1" s="5"/>
    </row>
    <row r="2" customFormat="false" ht="13.8" hidden="false" customHeight="false" outlineLevel="0" collapsed="false">
      <c r="A2" s="4"/>
      <c r="B2" s="5"/>
      <c r="C2" s="5"/>
      <c r="D2" s="6"/>
      <c r="E2" s="5"/>
    </row>
    <row r="3" customFormat="false" ht="13.8" hidden="false" customHeight="false" outlineLevel="0" collapsed="false">
      <c r="A3" s="4"/>
      <c r="B3" s="5"/>
      <c r="C3" s="5"/>
      <c r="D3" s="6"/>
      <c r="E3" s="5"/>
    </row>
    <row r="4" customFormat="false" ht="15" hidden="false" customHeight="false" outlineLevel="0" collapsed="false">
      <c r="A4" s="4" t="s">
        <v>5</v>
      </c>
      <c r="B4" s="5" t="s">
        <v>6</v>
      </c>
      <c r="C4" s="5" t="s">
        <v>7</v>
      </c>
      <c r="D4" s="6" t="s">
        <v>8</v>
      </c>
      <c r="E4" s="5" t="s">
        <v>9</v>
      </c>
    </row>
    <row r="5" customFormat="false" ht="13.8" hidden="false" customHeight="false" outlineLevel="0" collapsed="false">
      <c r="A5" s="7" t="s">
        <v>10</v>
      </c>
      <c r="B5" s="8" t="s">
        <v>925</v>
      </c>
      <c r="C5" s="9" t="s">
        <v>12</v>
      </c>
      <c r="D5" s="10" t="n">
        <v>6215</v>
      </c>
      <c r="E5" s="11" t="s">
        <v>633</v>
      </c>
    </row>
    <row r="6" customFormat="false" ht="13.8" hidden="false" customHeight="false" outlineLevel="0" collapsed="false">
      <c r="A6" s="7"/>
      <c r="B6" s="8"/>
      <c r="C6" s="9" t="s">
        <v>15</v>
      </c>
      <c r="D6" s="10" t="n">
        <v>68838</v>
      </c>
      <c r="E6" s="11" t="s">
        <v>926</v>
      </c>
    </row>
    <row r="7" customFormat="false" ht="13.8" hidden="false" customHeight="false" outlineLevel="0" collapsed="false">
      <c r="A7" s="7"/>
      <c r="B7" s="8"/>
      <c r="C7" s="9" t="s">
        <v>15</v>
      </c>
      <c r="D7" s="10" t="n">
        <v>272339</v>
      </c>
      <c r="E7" s="11" t="s">
        <v>455</v>
      </c>
    </row>
    <row r="8" customFormat="false" ht="13.8" hidden="false" customHeight="false" outlineLevel="0" collapsed="false">
      <c r="A8" s="7"/>
      <c r="B8" s="8"/>
      <c r="C8" s="9" t="s">
        <v>15</v>
      </c>
      <c r="D8" s="10" t="n">
        <v>104232</v>
      </c>
      <c r="E8" s="11" t="s">
        <v>564</v>
      </c>
    </row>
    <row r="9" customFormat="false" ht="13.8" hidden="false" customHeight="false" outlineLevel="0" collapsed="false">
      <c r="A9" s="7"/>
      <c r="B9" s="8"/>
      <c r="C9" s="9" t="s">
        <v>15</v>
      </c>
      <c r="D9" s="10" t="n">
        <v>18916</v>
      </c>
      <c r="E9" s="11" t="s">
        <v>633</v>
      </c>
    </row>
    <row r="10" customFormat="false" ht="13.8" hidden="false" customHeight="false" outlineLevel="0" collapsed="false">
      <c r="A10" s="7"/>
      <c r="B10" s="8"/>
      <c r="C10" s="9" t="s">
        <v>15</v>
      </c>
      <c r="D10" s="10" t="n">
        <f aca="false">(249765-26778)</f>
        <v>222987</v>
      </c>
      <c r="E10" s="11" t="s">
        <v>633</v>
      </c>
    </row>
    <row r="11" customFormat="false" ht="13.8" hidden="false" customHeight="false" outlineLevel="0" collapsed="false">
      <c r="A11" s="7"/>
      <c r="B11" s="8"/>
      <c r="C11" s="9" t="s">
        <v>15</v>
      </c>
      <c r="D11" s="10" t="n">
        <f aca="false">(37638-803)</f>
        <v>36835</v>
      </c>
      <c r="E11" s="11" t="s">
        <v>633</v>
      </c>
    </row>
    <row r="12" customFormat="false" ht="13.8" hidden="false" customHeight="false" outlineLevel="0" collapsed="false">
      <c r="A12" s="7"/>
      <c r="B12" s="8"/>
      <c r="C12" s="9" t="s">
        <v>15</v>
      </c>
      <c r="D12" s="10" t="n">
        <f aca="false">(124047-46777)</f>
        <v>77270</v>
      </c>
      <c r="E12" s="11" t="s">
        <v>633</v>
      </c>
    </row>
    <row r="13" customFormat="false" ht="13.8" hidden="false" customHeight="false" outlineLevel="0" collapsed="false">
      <c r="A13" s="7"/>
      <c r="B13" s="8"/>
      <c r="C13" s="9" t="s">
        <v>15</v>
      </c>
      <c r="D13" s="10" t="n">
        <f aca="false">(194031-36459)</f>
        <v>157572</v>
      </c>
      <c r="E13" s="11" t="s">
        <v>633</v>
      </c>
    </row>
    <row r="14" customFormat="false" ht="13.8" hidden="false" customHeight="false" outlineLevel="0" collapsed="false">
      <c r="A14" s="7"/>
      <c r="B14" s="8"/>
      <c r="C14" s="9" t="s">
        <v>41</v>
      </c>
      <c r="D14" s="10" t="n">
        <v>2674</v>
      </c>
      <c r="E14" s="11" t="s">
        <v>927</v>
      </c>
    </row>
    <row r="15" customFormat="false" ht="13.8" hidden="false" customHeight="false" outlineLevel="0" collapsed="false">
      <c r="A15" s="7"/>
      <c r="B15" s="8"/>
      <c r="C15" s="9" t="s">
        <v>41</v>
      </c>
      <c r="D15" s="10" t="n">
        <v>3500</v>
      </c>
      <c r="E15" s="11" t="s">
        <v>333</v>
      </c>
    </row>
    <row r="16" customFormat="false" ht="13.8" hidden="false" customHeight="false" outlineLevel="0" collapsed="false">
      <c r="A16" s="7"/>
      <c r="B16" s="8"/>
      <c r="C16" s="9" t="s">
        <v>41</v>
      </c>
      <c r="D16" s="10" t="n">
        <v>60</v>
      </c>
      <c r="E16" s="11" t="s">
        <v>333</v>
      </c>
    </row>
    <row r="17" customFormat="false" ht="13.8" hidden="false" customHeight="false" outlineLevel="0" collapsed="false">
      <c r="A17" s="7"/>
      <c r="B17" s="8"/>
      <c r="C17" s="9" t="s">
        <v>41</v>
      </c>
      <c r="D17" s="10" t="n">
        <v>1700</v>
      </c>
      <c r="E17" s="11" t="s">
        <v>333</v>
      </c>
    </row>
    <row r="18" customFormat="false" ht="13.8" hidden="false" customHeight="false" outlineLevel="0" collapsed="false">
      <c r="A18" s="7"/>
      <c r="B18" s="8"/>
      <c r="C18" s="9" t="s">
        <v>41</v>
      </c>
      <c r="D18" s="10" t="n">
        <v>155</v>
      </c>
      <c r="E18" s="11" t="s">
        <v>333</v>
      </c>
    </row>
    <row r="19" customFormat="false" ht="15" hidden="false" customHeight="false" outlineLevel="0" collapsed="false">
      <c r="A19" s="4" t="s">
        <v>28</v>
      </c>
      <c r="B19" s="4"/>
      <c r="C19" s="13"/>
      <c r="D19" s="14" t="n">
        <f aca="false">SUM(D5:D18)</f>
        <v>973293</v>
      </c>
      <c r="E19" s="15"/>
    </row>
    <row r="20" customFormat="false" ht="13.8" hidden="false" customHeight="false" outlineLevel="0" collapsed="false">
      <c r="A20" s="12" t="s">
        <v>29</v>
      </c>
      <c r="B20" s="12"/>
      <c r="C20" s="9"/>
      <c r="D20" s="10" t="n">
        <v>46777</v>
      </c>
      <c r="E20" s="12" t="s">
        <v>461</v>
      </c>
    </row>
    <row r="21" customFormat="false" ht="15" hidden="false" customHeight="false" outlineLevel="0" collapsed="false">
      <c r="A21" s="4" t="s">
        <v>31</v>
      </c>
      <c r="B21" s="4"/>
      <c r="C21" s="13"/>
      <c r="D21" s="14" t="n">
        <f aca="false">D20</f>
        <v>46777</v>
      </c>
      <c r="E21" s="4"/>
    </row>
    <row r="22" customFormat="false" ht="13.8" hidden="false" customHeight="false" outlineLevel="0" collapsed="false">
      <c r="A22" s="12" t="s">
        <v>32</v>
      </c>
      <c r="B22" s="12"/>
      <c r="C22" s="9" t="s">
        <v>15</v>
      </c>
      <c r="D22" s="10" t="n">
        <v>1263</v>
      </c>
      <c r="E22" s="12" t="s">
        <v>462</v>
      </c>
    </row>
    <row r="23" customFormat="false" ht="13.8" hidden="false" customHeight="false" outlineLevel="0" collapsed="false">
      <c r="A23" s="12"/>
      <c r="B23" s="12"/>
      <c r="C23" s="9" t="s">
        <v>15</v>
      </c>
      <c r="D23" s="10" t="n">
        <v>4844</v>
      </c>
      <c r="E23" s="12" t="s">
        <v>463</v>
      </c>
    </row>
    <row r="24" customFormat="false" ht="13.8" hidden="false" customHeight="false" outlineLevel="0" collapsed="false">
      <c r="A24" s="12"/>
      <c r="B24" s="12"/>
      <c r="C24" s="9" t="s">
        <v>15</v>
      </c>
      <c r="D24" s="10" t="n">
        <v>1938</v>
      </c>
      <c r="E24" s="12" t="s">
        <v>464</v>
      </c>
    </row>
    <row r="25" customFormat="false" ht="13.8" hidden="false" customHeight="false" outlineLevel="0" collapsed="false">
      <c r="A25" s="12"/>
      <c r="B25" s="12"/>
      <c r="C25" s="9" t="s">
        <v>21</v>
      </c>
      <c r="D25" s="10" t="n">
        <v>10840</v>
      </c>
      <c r="E25" s="12" t="s">
        <v>720</v>
      </c>
    </row>
    <row r="26" customFormat="false" ht="13.8" hidden="false" customHeight="false" outlineLevel="0" collapsed="false">
      <c r="A26" s="12"/>
      <c r="B26" s="12"/>
      <c r="C26" s="9" t="s">
        <v>41</v>
      </c>
      <c r="D26" s="10" t="n">
        <v>490</v>
      </c>
      <c r="E26" s="12" t="s">
        <v>333</v>
      </c>
    </row>
    <row r="27" customFormat="false" ht="15" hidden="false" customHeight="false" outlineLevel="0" collapsed="false">
      <c r="A27" s="4" t="s">
        <v>38</v>
      </c>
      <c r="B27" s="4"/>
      <c r="C27" s="13"/>
      <c r="D27" s="14" t="n">
        <f aca="false">SUM(D22:D26)</f>
        <v>19375</v>
      </c>
      <c r="E27" s="17"/>
    </row>
    <row r="28" customFormat="false" ht="13.8" hidden="false" customHeight="false" outlineLevel="0" collapsed="false">
      <c r="A28" s="12" t="s">
        <v>39</v>
      </c>
      <c r="B28" s="4"/>
      <c r="C28" s="55" t="s">
        <v>485</v>
      </c>
      <c r="D28" s="57" t="n">
        <v>311</v>
      </c>
      <c r="E28" s="12" t="s">
        <v>569</v>
      </c>
    </row>
    <row r="29" customFormat="false" ht="13.8" hidden="false" customHeight="false" outlineLevel="0" collapsed="false">
      <c r="A29" s="12"/>
      <c r="B29" s="4"/>
      <c r="C29" s="55" t="s">
        <v>188</v>
      </c>
      <c r="D29" s="57" t="n">
        <v>288</v>
      </c>
      <c r="E29" s="12" t="s">
        <v>569</v>
      </c>
    </row>
    <row r="30" customFormat="false" ht="13.8" hidden="false" customHeight="false" outlineLevel="0" collapsed="false">
      <c r="A30" s="12"/>
      <c r="B30" s="4"/>
      <c r="C30" s="55" t="s">
        <v>164</v>
      </c>
      <c r="D30" s="57" t="n">
        <v>576</v>
      </c>
      <c r="E30" s="12" t="s">
        <v>569</v>
      </c>
    </row>
    <row r="31" customFormat="false" ht="13.8" hidden="false" customHeight="false" outlineLevel="0" collapsed="false">
      <c r="A31" s="12"/>
      <c r="B31" s="4"/>
      <c r="C31" s="55" t="s">
        <v>164</v>
      </c>
      <c r="D31" s="57" t="n">
        <v>576</v>
      </c>
      <c r="E31" s="12" t="s">
        <v>569</v>
      </c>
    </row>
    <row r="32" customFormat="false" ht="13.8" hidden="false" customHeight="false" outlineLevel="0" collapsed="false">
      <c r="A32" s="12"/>
      <c r="B32" s="4"/>
      <c r="C32" s="55" t="s">
        <v>61</v>
      </c>
      <c r="D32" s="57" t="n">
        <v>311</v>
      </c>
      <c r="E32" s="12" t="s">
        <v>569</v>
      </c>
    </row>
    <row r="33" customFormat="false" ht="13.8" hidden="false" customHeight="false" outlineLevel="0" collapsed="false">
      <c r="A33" s="12"/>
      <c r="B33" s="4"/>
      <c r="C33" s="55" t="s">
        <v>61</v>
      </c>
      <c r="D33" s="57" t="n">
        <v>23</v>
      </c>
      <c r="E33" s="12" t="s">
        <v>569</v>
      </c>
    </row>
    <row r="34" customFormat="false" ht="13.8" hidden="false" customHeight="false" outlineLevel="0" collapsed="false">
      <c r="A34" s="17"/>
      <c r="B34" s="12"/>
      <c r="C34" s="9" t="s">
        <v>61</v>
      </c>
      <c r="D34" s="10" t="n">
        <v>23</v>
      </c>
      <c r="E34" s="12" t="s">
        <v>569</v>
      </c>
    </row>
    <row r="35" customFormat="false" ht="13.8" hidden="false" customHeight="false" outlineLevel="0" collapsed="false">
      <c r="A35" s="12"/>
      <c r="B35" s="12"/>
      <c r="C35" s="9" t="s">
        <v>61</v>
      </c>
      <c r="D35" s="10" t="n">
        <v>311</v>
      </c>
      <c r="E35" s="12" t="s">
        <v>569</v>
      </c>
    </row>
    <row r="36" customFormat="false" ht="13.8" hidden="false" customHeight="false" outlineLevel="0" collapsed="false">
      <c r="A36" s="12"/>
      <c r="B36" s="12"/>
      <c r="C36" s="9" t="s">
        <v>61</v>
      </c>
      <c r="D36" s="10" t="n">
        <v>311</v>
      </c>
      <c r="E36" s="12" t="s">
        <v>569</v>
      </c>
    </row>
    <row r="37" customFormat="false" ht="13.8" hidden="false" customHeight="false" outlineLevel="0" collapsed="false">
      <c r="A37" s="12"/>
      <c r="B37" s="12"/>
      <c r="C37" s="9" t="s">
        <v>61</v>
      </c>
      <c r="D37" s="10" t="n">
        <v>288</v>
      </c>
      <c r="E37" s="12" t="s">
        <v>569</v>
      </c>
    </row>
    <row r="38" customFormat="false" ht="13.8" hidden="false" customHeight="false" outlineLevel="0" collapsed="false">
      <c r="A38" s="12"/>
      <c r="B38" s="12"/>
      <c r="C38" s="9" t="s">
        <v>61</v>
      </c>
      <c r="D38" s="10" t="n">
        <v>288</v>
      </c>
      <c r="E38" s="12" t="s">
        <v>569</v>
      </c>
    </row>
    <row r="39" customFormat="false" ht="13.8" hidden="false" customHeight="false" outlineLevel="0" collapsed="false">
      <c r="A39" s="12"/>
      <c r="B39" s="12"/>
      <c r="C39" s="9" t="s">
        <v>61</v>
      </c>
      <c r="D39" s="10" t="n">
        <v>288</v>
      </c>
      <c r="E39" s="12" t="s">
        <v>569</v>
      </c>
    </row>
    <row r="40" customFormat="false" ht="13.8" hidden="false" customHeight="false" outlineLevel="0" collapsed="false">
      <c r="A40" s="12"/>
      <c r="B40" s="12"/>
      <c r="C40" s="9" t="s">
        <v>61</v>
      </c>
      <c r="D40" s="10" t="n">
        <v>288</v>
      </c>
      <c r="E40" s="12" t="s">
        <v>569</v>
      </c>
    </row>
    <row r="41" customFormat="false" ht="13.8" hidden="false" customHeight="false" outlineLevel="0" collapsed="false">
      <c r="A41" s="12"/>
      <c r="B41" s="12"/>
      <c r="C41" s="9" t="s">
        <v>61</v>
      </c>
      <c r="D41" s="10" t="n">
        <v>288</v>
      </c>
      <c r="E41" s="12" t="s">
        <v>569</v>
      </c>
    </row>
    <row r="42" customFormat="false" ht="13.8" hidden="false" customHeight="false" outlineLevel="0" collapsed="false">
      <c r="A42" s="12"/>
      <c r="B42" s="12"/>
      <c r="C42" s="9" t="s">
        <v>61</v>
      </c>
      <c r="D42" s="10" t="n">
        <v>288</v>
      </c>
      <c r="E42" s="12" t="s">
        <v>569</v>
      </c>
    </row>
    <row r="43" customFormat="false" ht="13.8" hidden="false" customHeight="false" outlineLevel="0" collapsed="false">
      <c r="A43" s="12"/>
      <c r="B43" s="12"/>
      <c r="C43" s="9" t="s">
        <v>61</v>
      </c>
      <c r="D43" s="10" t="n">
        <v>311</v>
      </c>
      <c r="E43" s="12" t="s">
        <v>569</v>
      </c>
    </row>
    <row r="44" customFormat="false" ht="13.8" hidden="false" customHeight="false" outlineLevel="0" collapsed="false">
      <c r="A44" s="12"/>
      <c r="B44" s="12"/>
      <c r="C44" s="9" t="s">
        <v>41</v>
      </c>
      <c r="D44" s="10" t="n">
        <v>1027</v>
      </c>
      <c r="E44" s="12" t="s">
        <v>569</v>
      </c>
    </row>
    <row r="45" customFormat="false" ht="13.8" hidden="false" customHeight="false" outlineLevel="0" collapsed="false">
      <c r="A45" s="12"/>
      <c r="B45" s="12"/>
      <c r="C45" s="9" t="s">
        <v>36</v>
      </c>
      <c r="D45" s="10" t="n">
        <v>311</v>
      </c>
      <c r="E45" s="12" t="s">
        <v>569</v>
      </c>
    </row>
    <row r="46" customFormat="false" ht="15" hidden="false" customHeight="false" outlineLevel="0" collapsed="false">
      <c r="A46" s="4" t="s">
        <v>43</v>
      </c>
      <c r="B46" s="4"/>
      <c r="C46" s="13"/>
      <c r="D46" s="14" t="n">
        <f aca="false">SUM(D28:D45)</f>
        <v>6107</v>
      </c>
      <c r="E46" s="17"/>
    </row>
    <row r="47" customFormat="false" ht="13.8" hidden="false" customHeight="false" outlineLevel="0" collapsed="false">
      <c r="A47" s="12" t="s">
        <v>44</v>
      </c>
      <c r="B47" s="12"/>
      <c r="C47" s="9"/>
      <c r="D47" s="10" t="n">
        <v>36459</v>
      </c>
      <c r="E47" s="12" t="s">
        <v>171</v>
      </c>
    </row>
    <row r="48" customFormat="false" ht="15" hidden="false" customHeight="false" outlineLevel="0" collapsed="false">
      <c r="A48" s="4" t="s">
        <v>45</v>
      </c>
      <c r="B48" s="4"/>
      <c r="C48" s="13"/>
      <c r="D48" s="14" t="n">
        <f aca="false">D47</f>
        <v>36459</v>
      </c>
      <c r="E48" s="4"/>
    </row>
    <row r="49" customFormat="false" ht="13.8" hidden="false" customHeight="false" outlineLevel="0" collapsed="false">
      <c r="A49" s="17" t="s">
        <v>50</v>
      </c>
      <c r="B49" s="17"/>
      <c r="C49" s="17" t="n">
        <v>12</v>
      </c>
      <c r="D49" s="20" t="n">
        <v>803</v>
      </c>
      <c r="E49" s="17" t="s">
        <v>27</v>
      </c>
    </row>
    <row r="50" customFormat="false" ht="13.8" hidden="false" customHeight="false" outlineLevel="0" collapsed="false">
      <c r="A50" s="17" t="s">
        <v>52</v>
      </c>
      <c r="B50" s="17"/>
      <c r="C50" s="17"/>
      <c r="D50" s="21" t="n">
        <f aca="false">D49</f>
        <v>803</v>
      </c>
      <c r="E50" s="17"/>
    </row>
    <row r="51" customFormat="false" ht="13.8" hidden="false" customHeight="false" outlineLevel="0" collapsed="false">
      <c r="A51" s="44" t="s">
        <v>721</v>
      </c>
      <c r="B51" s="4"/>
      <c r="C51" s="55"/>
      <c r="D51" s="57" t="n">
        <v>-483</v>
      </c>
      <c r="E51" s="88" t="s">
        <v>928</v>
      </c>
    </row>
    <row r="52" customFormat="false" ht="15" hidden="false" customHeight="false" outlineLevel="0" collapsed="false">
      <c r="A52" s="4" t="s">
        <v>646</v>
      </c>
      <c r="B52" s="4"/>
      <c r="C52" s="13"/>
      <c r="D52" s="14" t="n">
        <f aca="false">SUM(D51:D51)</f>
        <v>-483</v>
      </c>
      <c r="E52" s="4"/>
    </row>
    <row r="53" customFormat="false" ht="13.8" hidden="false" customHeight="false" outlineLevel="0" collapsed="false">
      <c r="A53" s="12" t="s">
        <v>46</v>
      </c>
      <c r="B53" s="12"/>
      <c r="C53" s="9" t="s">
        <v>15</v>
      </c>
      <c r="D53" s="18" t="n">
        <v>24343</v>
      </c>
      <c r="E53" s="11" t="s">
        <v>570</v>
      </c>
    </row>
    <row r="54" customFormat="false" ht="13.8" hidden="false" customHeight="false" outlineLevel="0" collapsed="false">
      <c r="A54" s="7"/>
      <c r="B54" s="12"/>
      <c r="C54" s="9" t="s">
        <v>15</v>
      </c>
      <c r="D54" s="10" t="n">
        <v>26778</v>
      </c>
      <c r="E54" s="11" t="s">
        <v>173</v>
      </c>
    </row>
    <row r="55" customFormat="false" ht="15" hidden="false" customHeight="false" outlineLevel="0" collapsed="false">
      <c r="A55" s="4" t="s">
        <v>49</v>
      </c>
      <c r="B55" s="4"/>
      <c r="C55" s="13"/>
      <c r="D55" s="14" t="n">
        <f aca="false">SUM(D53:D54)</f>
        <v>51121</v>
      </c>
      <c r="E55" s="17"/>
    </row>
    <row r="56" customFormat="false" ht="15" hidden="false" customHeight="false" outlineLevel="0" collapsed="false">
      <c r="D56" s="1" t="n">
        <f aca="false">D19+D21+D27+D46+D48+D50+D52+D55</f>
        <v>1133452</v>
      </c>
    </row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048576"/>
  <sheetViews>
    <sheetView showFormulas="false" showGridLines="true" showRowColHeaders="true" showZeros="true" rightToLeft="false" tabSelected="false" showOutlineSymbols="true" defaultGridColor="true" view="normal" topLeftCell="A100" colorId="64" zoomScale="100" zoomScaleNormal="100" zoomScalePageLayoutView="100" workbookViewId="0">
      <selection pane="topLeft" activeCell="J127" activeCellId="0" sqref="J127"/>
    </sheetView>
  </sheetViews>
  <sheetFormatPr defaultRowHeight="15" zeroHeight="false" outlineLevelRow="0" outlineLevelCol="0"/>
  <cols>
    <col collapsed="false" customWidth="true" hidden="false" outlineLevel="0" max="1" min="1" style="0" width="25.4"/>
    <col collapsed="false" customWidth="true" hidden="false" outlineLevel="0" max="3" min="2" style="0" width="9.13"/>
    <col collapsed="false" customWidth="true" hidden="false" outlineLevel="0" max="4" min="4" style="0" width="13.43"/>
    <col collapsed="false" customWidth="true" hidden="false" outlineLevel="0" max="5" min="5" style="0" width="95.71"/>
    <col collapsed="false" customWidth="true" hidden="false" outlineLevel="0" max="1025" min="6" style="0" width="9.13"/>
  </cols>
  <sheetData>
    <row r="1" customFormat="false" ht="15" hidden="false" customHeight="false" outlineLevel="0" collapsed="false">
      <c r="A1" s="2" t="s">
        <v>367</v>
      </c>
      <c r="B1" s="2"/>
      <c r="C1" s="2"/>
      <c r="D1" s="2"/>
    </row>
    <row r="2" customFormat="false" ht="15" hidden="false" customHeight="false" outlineLevel="0" collapsed="false">
      <c r="A2" s="2" t="s">
        <v>1</v>
      </c>
      <c r="B2" s="2"/>
      <c r="C2" s="2"/>
      <c r="D2" s="2"/>
    </row>
    <row r="3" customFormat="false" ht="15" hidden="false" customHeight="false" outlineLevel="0" collapsed="false">
      <c r="A3" s="2"/>
      <c r="B3" s="2"/>
      <c r="C3" s="2"/>
      <c r="D3" s="2"/>
    </row>
    <row r="4" customFormat="false" ht="15" hidden="false" customHeight="false" outlineLevel="0" collapsed="false">
      <c r="A4" s="2" t="s">
        <v>2</v>
      </c>
      <c r="B4" s="2"/>
      <c r="C4" s="2"/>
      <c r="D4" s="2"/>
    </row>
    <row r="5" customFormat="false" ht="15" hidden="false" customHeight="false" outlineLevel="0" collapsed="false">
      <c r="A5" s="2" t="s">
        <v>54</v>
      </c>
      <c r="B5" s="2"/>
      <c r="C5" s="2"/>
      <c r="D5" s="2"/>
    </row>
    <row r="6" customFormat="false" ht="15" hidden="false" customHeight="false" outlineLevel="0" collapsed="false">
      <c r="A6" s="2"/>
      <c r="B6" s="2"/>
      <c r="C6" s="2"/>
      <c r="D6" s="2"/>
    </row>
    <row r="7" customFormat="false" ht="15" hidden="false" customHeight="false" outlineLevel="0" collapsed="false">
      <c r="A7" s="2"/>
      <c r="B7" s="2"/>
      <c r="C7" s="2"/>
      <c r="D7" s="2"/>
    </row>
    <row r="8" customFormat="false" ht="15" hidden="false" customHeight="false" outlineLevel="0" collapsed="false">
      <c r="A8" s="2" t="s">
        <v>648</v>
      </c>
      <c r="B8" s="2"/>
      <c r="C8" s="2"/>
      <c r="D8" s="60" t="s">
        <v>929</v>
      </c>
      <c r="E8" s="76"/>
    </row>
    <row r="10" customFormat="false" ht="15" hidden="false" customHeight="false" outlineLevel="0" collapsed="false">
      <c r="A10" s="4" t="s">
        <v>5</v>
      </c>
      <c r="B10" s="5" t="s">
        <v>6</v>
      </c>
      <c r="C10" s="5" t="s">
        <v>7</v>
      </c>
      <c r="D10" s="5" t="s">
        <v>8</v>
      </c>
      <c r="E10" s="4" t="s">
        <v>9</v>
      </c>
    </row>
    <row r="11" customFormat="false" ht="13.8" hidden="false" customHeight="false" outlineLevel="0" collapsed="false">
      <c r="A11" s="7" t="s">
        <v>55</v>
      </c>
      <c r="B11" s="5"/>
      <c r="C11" s="9"/>
      <c r="D11" s="22"/>
      <c r="E11" s="12"/>
    </row>
    <row r="12" customFormat="false" ht="15" hidden="false" customHeight="false" outlineLevel="0" collapsed="false">
      <c r="A12" s="7"/>
      <c r="B12" s="5"/>
      <c r="C12" s="9"/>
      <c r="D12" s="22"/>
      <c r="E12" s="12"/>
    </row>
    <row r="13" customFormat="false" ht="15" hidden="false" customHeight="false" outlineLevel="0" collapsed="false">
      <c r="A13" s="23" t="s">
        <v>56</v>
      </c>
      <c r="B13" s="5"/>
      <c r="C13" s="5"/>
      <c r="D13" s="14" t="n">
        <f aca="false">SUM(D11:D12)</f>
        <v>0</v>
      </c>
      <c r="E13" s="4"/>
    </row>
    <row r="14" customFormat="false" ht="13.8" hidden="false" customHeight="false" outlineLevel="0" collapsed="false">
      <c r="A14" s="77" t="s">
        <v>178</v>
      </c>
      <c r="B14" s="8"/>
      <c r="C14" s="22"/>
      <c r="D14" s="10"/>
      <c r="E14" s="12"/>
    </row>
    <row r="15" customFormat="false" ht="13.8" hidden="false" customHeight="false" outlineLevel="0" collapsed="false">
      <c r="A15" s="77"/>
      <c r="B15" s="8"/>
      <c r="C15" s="22"/>
      <c r="D15" s="10"/>
      <c r="E15" s="12"/>
    </row>
    <row r="16" customFormat="false" ht="15" hidden="false" customHeight="false" outlineLevel="0" collapsed="false">
      <c r="A16" s="23" t="s">
        <v>181</v>
      </c>
      <c r="B16" s="8"/>
      <c r="C16" s="8"/>
      <c r="D16" s="14" t="n">
        <f aca="false">SUM(D14:D15)</f>
        <v>0</v>
      </c>
      <c r="E16" s="12"/>
    </row>
    <row r="17" customFormat="false" ht="13.8" hidden="false" customHeight="false" outlineLevel="0" collapsed="false">
      <c r="A17" s="7" t="s">
        <v>57</v>
      </c>
      <c r="B17" s="8"/>
      <c r="C17" s="9" t="s">
        <v>164</v>
      </c>
      <c r="D17" s="10" t="n">
        <v>34608.93</v>
      </c>
      <c r="E17" s="12" t="s">
        <v>930</v>
      </c>
    </row>
    <row r="18" customFormat="false" ht="15" hidden="false" customHeight="false" outlineLevel="0" collapsed="false">
      <c r="A18" s="23" t="s">
        <v>59</v>
      </c>
      <c r="B18" s="5"/>
      <c r="C18" s="24"/>
      <c r="D18" s="14" t="n">
        <f aca="false">SUM(D17:D17)</f>
        <v>34608.93</v>
      </c>
      <c r="E18" s="4"/>
    </row>
    <row r="19" customFormat="false" ht="13.8" hidden="false" customHeight="false" outlineLevel="0" collapsed="false">
      <c r="A19" s="7" t="s">
        <v>60</v>
      </c>
      <c r="B19" s="8"/>
      <c r="C19" s="9" t="s">
        <v>164</v>
      </c>
      <c r="D19" s="10" t="n">
        <v>1250.39</v>
      </c>
      <c r="E19" s="12" t="s">
        <v>62</v>
      </c>
    </row>
    <row r="20" customFormat="false" ht="13.8" hidden="false" customHeight="false" outlineLevel="0" collapsed="false">
      <c r="A20" s="7"/>
      <c r="B20" s="8"/>
      <c r="C20" s="9" t="s">
        <v>313</v>
      </c>
      <c r="D20" s="10" t="n">
        <v>2229.23</v>
      </c>
      <c r="E20" s="12" t="s">
        <v>931</v>
      </c>
    </row>
    <row r="21" customFormat="false" ht="15" hidden="false" customHeight="false" outlineLevel="0" collapsed="false">
      <c r="A21" s="23" t="s">
        <v>64</v>
      </c>
      <c r="B21" s="5"/>
      <c r="C21" s="24"/>
      <c r="D21" s="14" t="n">
        <f aca="false">SUM(D19:D20)</f>
        <v>3479.62</v>
      </c>
      <c r="E21" s="4"/>
    </row>
    <row r="22" customFormat="false" ht="13.8" hidden="false" customHeight="false" outlineLevel="0" collapsed="false">
      <c r="A22" s="7" t="s">
        <v>65</v>
      </c>
      <c r="B22" s="5"/>
      <c r="C22" s="55" t="s">
        <v>176</v>
      </c>
      <c r="D22" s="57" t="n">
        <v>11134.82</v>
      </c>
      <c r="E22" s="12" t="s">
        <v>932</v>
      </c>
    </row>
    <row r="23" customFormat="false" ht="15" hidden="false" customHeight="false" outlineLevel="0" collapsed="false">
      <c r="A23" s="23" t="s">
        <v>68</v>
      </c>
      <c r="B23" s="4"/>
      <c r="C23" s="25"/>
      <c r="D23" s="14" t="n">
        <f aca="false">SUM(D22:D22)</f>
        <v>11134.82</v>
      </c>
      <c r="E23" s="4"/>
    </row>
    <row r="24" customFormat="false" ht="13.8" hidden="false" customHeight="false" outlineLevel="0" collapsed="false">
      <c r="A24" s="7" t="s">
        <v>69</v>
      </c>
      <c r="B24" s="4"/>
      <c r="C24" s="55"/>
      <c r="D24" s="57"/>
      <c r="E24" s="27"/>
    </row>
    <row r="25" customFormat="false" ht="15" hidden="false" customHeight="false" outlineLevel="0" collapsed="false">
      <c r="A25" s="23" t="s">
        <v>73</v>
      </c>
      <c r="B25" s="4"/>
      <c r="C25" s="25"/>
      <c r="D25" s="14" t="n">
        <f aca="false">SUM(D24:D24)</f>
        <v>0</v>
      </c>
      <c r="E25" s="4"/>
    </row>
    <row r="26" customFormat="false" ht="15" hidden="false" customHeight="false" outlineLevel="0" collapsed="false">
      <c r="A26" s="77" t="s">
        <v>263</v>
      </c>
      <c r="B26" s="12"/>
      <c r="C26" s="44"/>
      <c r="D26" s="10"/>
      <c r="E26" s="12"/>
    </row>
    <row r="27" customFormat="false" ht="15" hidden="false" customHeight="false" outlineLevel="0" collapsed="false">
      <c r="A27" s="23" t="s">
        <v>265</v>
      </c>
      <c r="B27" s="4"/>
      <c r="C27" s="25"/>
      <c r="D27" s="14" t="n">
        <f aca="false">SUM(D26)</f>
        <v>0</v>
      </c>
      <c r="E27" s="4"/>
    </row>
    <row r="28" customFormat="false" ht="13.8" hidden="false" customHeight="false" outlineLevel="0" collapsed="false">
      <c r="A28" s="7" t="s">
        <v>74</v>
      </c>
      <c r="B28" s="12"/>
      <c r="C28" s="9" t="s">
        <v>933</v>
      </c>
      <c r="D28" s="26" t="n">
        <v>1861</v>
      </c>
      <c r="E28" s="12" t="s">
        <v>479</v>
      </c>
    </row>
    <row r="29" customFormat="false" ht="13.8" hidden="false" customHeight="false" outlineLevel="0" collapsed="false">
      <c r="A29" s="7"/>
      <c r="B29" s="12"/>
      <c r="C29" s="9" t="s">
        <v>933</v>
      </c>
      <c r="D29" s="26" t="n">
        <v>98</v>
      </c>
      <c r="E29" s="12" t="s">
        <v>479</v>
      </c>
    </row>
    <row r="30" customFormat="false" ht="13.8" hidden="false" customHeight="false" outlineLevel="0" collapsed="false">
      <c r="A30" s="7"/>
      <c r="B30" s="12"/>
      <c r="C30" s="9" t="s">
        <v>143</v>
      </c>
      <c r="D30" s="26" t="n">
        <v>42.68</v>
      </c>
      <c r="E30" s="12" t="s">
        <v>934</v>
      </c>
    </row>
    <row r="31" customFormat="false" ht="13.8" hidden="false" customHeight="false" outlineLevel="0" collapsed="false">
      <c r="A31" s="7"/>
      <c r="B31" s="12"/>
      <c r="C31" s="9" t="s">
        <v>164</v>
      </c>
      <c r="D31" s="26" t="n">
        <v>9</v>
      </c>
      <c r="E31" s="12" t="s">
        <v>479</v>
      </c>
    </row>
    <row r="32" customFormat="false" ht="13.8" hidden="false" customHeight="false" outlineLevel="0" collapsed="false">
      <c r="A32" s="7"/>
      <c r="B32" s="12"/>
      <c r="C32" s="9" t="s">
        <v>164</v>
      </c>
      <c r="D32" s="26" t="n">
        <v>25.3</v>
      </c>
      <c r="E32" s="12" t="s">
        <v>934</v>
      </c>
    </row>
    <row r="33" customFormat="false" ht="13.8" hidden="false" customHeight="false" outlineLevel="0" collapsed="false">
      <c r="A33" s="7"/>
      <c r="B33" s="12"/>
      <c r="C33" s="9" t="s">
        <v>176</v>
      </c>
      <c r="D33" s="26" t="n">
        <v>1004.84</v>
      </c>
      <c r="E33" s="12" t="s">
        <v>191</v>
      </c>
    </row>
    <row r="34" customFormat="false" ht="13.8" hidden="false" customHeight="false" outlineLevel="0" collapsed="false">
      <c r="A34" s="7"/>
      <c r="B34" s="12"/>
      <c r="C34" s="9" t="s">
        <v>176</v>
      </c>
      <c r="D34" s="26" t="n">
        <v>3466.33</v>
      </c>
      <c r="E34" s="12" t="s">
        <v>935</v>
      </c>
    </row>
    <row r="35" customFormat="false" ht="13.8" hidden="false" customHeight="false" outlineLevel="0" collapsed="false">
      <c r="A35" s="7"/>
      <c r="B35" s="12"/>
      <c r="C35" s="9" t="s">
        <v>936</v>
      </c>
      <c r="D35" s="26" t="n">
        <v>-502.47</v>
      </c>
      <c r="E35" s="12" t="s">
        <v>479</v>
      </c>
    </row>
    <row r="36" customFormat="false" ht="15" hidden="false" customHeight="false" outlineLevel="0" collapsed="false">
      <c r="A36" s="4" t="s">
        <v>82</v>
      </c>
      <c r="B36" s="4"/>
      <c r="C36" s="13"/>
      <c r="D36" s="14" t="n">
        <f aca="false">SUM(D28:D35)</f>
        <v>6004.68</v>
      </c>
      <c r="E36" s="12"/>
    </row>
    <row r="37" customFormat="false" ht="13.8" hidden="false" customHeight="false" outlineLevel="0" collapsed="false">
      <c r="A37" s="12" t="s">
        <v>83</v>
      </c>
      <c r="B37" s="4"/>
      <c r="C37" s="55" t="s">
        <v>156</v>
      </c>
      <c r="D37" s="57" t="n">
        <v>1437.48</v>
      </c>
      <c r="E37" s="12" t="s">
        <v>937</v>
      </c>
    </row>
    <row r="38" customFormat="false" ht="13.8" hidden="false" customHeight="false" outlineLevel="0" collapsed="false">
      <c r="A38" s="12"/>
      <c r="B38" s="4"/>
      <c r="C38" s="55" t="s">
        <v>156</v>
      </c>
      <c r="D38" s="57" t="n">
        <v>250</v>
      </c>
      <c r="E38" s="12" t="s">
        <v>938</v>
      </c>
    </row>
    <row r="39" customFormat="false" ht="13.8" hidden="false" customHeight="false" outlineLevel="0" collapsed="false">
      <c r="A39" s="7"/>
      <c r="B39" s="12"/>
      <c r="C39" s="9" t="s">
        <v>164</v>
      </c>
      <c r="D39" s="26" t="n">
        <v>530.95</v>
      </c>
      <c r="E39" s="12" t="s">
        <v>939</v>
      </c>
    </row>
    <row r="40" customFormat="false" ht="13.8" hidden="false" customHeight="false" outlineLevel="0" collapsed="false">
      <c r="A40" s="12"/>
      <c r="B40" s="4"/>
      <c r="C40" s="55" t="s">
        <v>236</v>
      </c>
      <c r="D40" s="57" t="n">
        <v>7.9</v>
      </c>
      <c r="E40" s="12" t="s">
        <v>940</v>
      </c>
    </row>
    <row r="41" customFormat="false" ht="13.8" hidden="false" customHeight="false" outlineLevel="0" collapsed="false">
      <c r="A41" s="12"/>
      <c r="B41" s="4"/>
      <c r="C41" s="55" t="s">
        <v>236</v>
      </c>
      <c r="D41" s="57" t="n">
        <v>86.11</v>
      </c>
      <c r="E41" s="12" t="s">
        <v>940</v>
      </c>
    </row>
    <row r="42" customFormat="false" ht="13.8" hidden="false" customHeight="false" outlineLevel="0" collapsed="false">
      <c r="A42" s="12"/>
      <c r="B42" s="4"/>
      <c r="C42" s="55" t="s">
        <v>143</v>
      </c>
      <c r="D42" s="57" t="n">
        <v>11602.5</v>
      </c>
      <c r="E42" s="12" t="s">
        <v>941</v>
      </c>
    </row>
    <row r="43" customFormat="false" ht="13.8" hidden="false" customHeight="false" outlineLevel="0" collapsed="false">
      <c r="A43" s="12"/>
      <c r="B43" s="4"/>
      <c r="C43" s="55" t="s">
        <v>238</v>
      </c>
      <c r="D43" s="57" t="n">
        <v>382</v>
      </c>
      <c r="E43" s="12" t="s">
        <v>942</v>
      </c>
    </row>
    <row r="44" customFormat="false" ht="13.8" hidden="false" customHeight="false" outlineLevel="0" collapsed="false">
      <c r="A44" s="12"/>
      <c r="B44" s="4"/>
      <c r="C44" s="55" t="s">
        <v>221</v>
      </c>
      <c r="D44" s="57" t="n">
        <v>177.41</v>
      </c>
      <c r="E44" s="12" t="s">
        <v>943</v>
      </c>
    </row>
    <row r="45" customFormat="false" ht="13.8" hidden="false" customHeight="false" outlineLevel="0" collapsed="false">
      <c r="A45" s="12"/>
      <c r="B45" s="4"/>
      <c r="C45" s="55" t="s">
        <v>221</v>
      </c>
      <c r="D45" s="57" t="n">
        <v>2365.39</v>
      </c>
      <c r="E45" s="12" t="s">
        <v>944</v>
      </c>
    </row>
    <row r="46" customFormat="false" ht="13.8" hidden="false" customHeight="false" outlineLevel="0" collapsed="false">
      <c r="A46" s="12"/>
      <c r="B46" s="4"/>
      <c r="C46" s="55" t="s">
        <v>176</v>
      </c>
      <c r="D46" s="57" t="n">
        <v>250</v>
      </c>
      <c r="E46" s="12" t="s">
        <v>945</v>
      </c>
    </row>
    <row r="47" customFormat="false" ht="13.8" hidden="false" customHeight="false" outlineLevel="0" collapsed="false">
      <c r="A47" s="12"/>
      <c r="B47" s="4"/>
      <c r="C47" s="55" t="s">
        <v>176</v>
      </c>
      <c r="D47" s="57" t="n">
        <v>4355.03</v>
      </c>
      <c r="E47" s="12" t="s">
        <v>946</v>
      </c>
    </row>
    <row r="48" customFormat="false" ht="13.8" hidden="false" customHeight="false" outlineLevel="0" collapsed="false">
      <c r="A48" s="12"/>
      <c r="B48" s="4"/>
      <c r="C48" s="55" t="s">
        <v>176</v>
      </c>
      <c r="D48" s="57" t="n">
        <v>264.52</v>
      </c>
      <c r="E48" s="12" t="s">
        <v>195</v>
      </c>
    </row>
    <row r="49" customFormat="false" ht="13.8" hidden="false" customHeight="false" outlineLevel="0" collapsed="false">
      <c r="A49" s="89"/>
      <c r="B49" s="4"/>
      <c r="C49" s="55" t="s">
        <v>176</v>
      </c>
      <c r="D49" s="57" t="n">
        <v>4.59</v>
      </c>
      <c r="E49" s="12" t="s">
        <v>947</v>
      </c>
    </row>
    <row r="50" customFormat="false" ht="13.8" hidden="false" customHeight="false" outlineLevel="0" collapsed="false">
      <c r="A50" s="89"/>
      <c r="B50" s="4"/>
      <c r="C50" s="55" t="s">
        <v>176</v>
      </c>
      <c r="D50" s="57" t="n">
        <v>50.01</v>
      </c>
      <c r="E50" s="12" t="s">
        <v>947</v>
      </c>
    </row>
    <row r="51" customFormat="false" ht="13.8" hidden="false" customHeight="false" outlineLevel="0" collapsed="false">
      <c r="A51" s="89"/>
      <c r="B51" s="4"/>
      <c r="C51" s="55" t="s">
        <v>313</v>
      </c>
      <c r="D51" s="57" t="n">
        <v>1799.28</v>
      </c>
      <c r="E51" s="12" t="s">
        <v>948</v>
      </c>
    </row>
    <row r="52" customFormat="false" ht="13.8" hidden="false" customHeight="false" outlineLevel="0" collapsed="false">
      <c r="B52" s="12"/>
      <c r="C52" s="9" t="s">
        <v>313</v>
      </c>
      <c r="D52" s="10" t="n">
        <v>238.84</v>
      </c>
      <c r="E52" s="12" t="s">
        <v>940</v>
      </c>
    </row>
    <row r="53" customFormat="false" ht="13.8" hidden="false" customHeight="false" outlineLevel="0" collapsed="false">
      <c r="A53" s="12"/>
      <c r="B53" s="12"/>
      <c r="C53" s="9" t="s">
        <v>313</v>
      </c>
      <c r="D53" s="26" t="n">
        <v>2603.29</v>
      </c>
      <c r="E53" s="12" t="s">
        <v>940</v>
      </c>
    </row>
    <row r="54" customFormat="false" ht="15" hidden="false" customHeight="false" outlineLevel="0" collapsed="false">
      <c r="A54" s="4" t="s">
        <v>90</v>
      </c>
      <c r="B54" s="4"/>
      <c r="C54" s="13"/>
      <c r="D54" s="14" t="n">
        <f aca="false">SUM(D37:D53)</f>
        <v>26405.3</v>
      </c>
      <c r="E54" s="4"/>
    </row>
    <row r="55" customFormat="false" ht="13.8" hidden="false" customHeight="false" outlineLevel="0" collapsed="false">
      <c r="A55" s="12" t="s">
        <v>91</v>
      </c>
      <c r="B55" s="4"/>
      <c r="C55" s="55" t="s">
        <v>156</v>
      </c>
      <c r="D55" s="57" t="n">
        <v>3040</v>
      </c>
      <c r="E55" s="16" t="s">
        <v>949</v>
      </c>
    </row>
    <row r="56" customFormat="false" ht="13.8" hidden="false" customHeight="false" outlineLevel="0" collapsed="false">
      <c r="A56" s="4"/>
      <c r="B56" s="4"/>
      <c r="C56" s="55" t="s">
        <v>236</v>
      </c>
      <c r="D56" s="57" t="n">
        <v>18778.49</v>
      </c>
      <c r="E56" s="12" t="s">
        <v>950</v>
      </c>
    </row>
    <row r="57" customFormat="false" ht="13.8" hidden="false" customHeight="false" outlineLevel="0" collapsed="false">
      <c r="B57" s="4"/>
      <c r="C57" s="9" t="s">
        <v>143</v>
      </c>
      <c r="D57" s="10" t="n">
        <v>3.87</v>
      </c>
      <c r="E57" s="27" t="s">
        <v>951</v>
      </c>
    </row>
    <row r="58" customFormat="false" ht="13.8" hidden="false" customHeight="false" outlineLevel="0" collapsed="false">
      <c r="B58" s="4"/>
      <c r="C58" s="9" t="s">
        <v>164</v>
      </c>
      <c r="D58" s="10" t="n">
        <v>1725.5</v>
      </c>
      <c r="E58" s="27" t="s">
        <v>952</v>
      </c>
    </row>
    <row r="59" customFormat="false" ht="13.8" hidden="false" customHeight="false" outlineLevel="0" collapsed="false">
      <c r="B59" s="4"/>
      <c r="C59" s="9" t="s">
        <v>164</v>
      </c>
      <c r="D59" s="10" t="n">
        <v>6545</v>
      </c>
      <c r="E59" s="27" t="s">
        <v>953</v>
      </c>
    </row>
    <row r="60" customFormat="false" ht="13.8" hidden="false" customHeight="false" outlineLevel="0" collapsed="false">
      <c r="B60" s="4"/>
      <c r="C60" s="9" t="s">
        <v>164</v>
      </c>
      <c r="D60" s="10" t="n">
        <v>5.73</v>
      </c>
      <c r="E60" s="27" t="s">
        <v>954</v>
      </c>
    </row>
    <row r="61" customFormat="false" ht="13.8" hidden="false" customHeight="false" outlineLevel="0" collapsed="false">
      <c r="B61" s="4"/>
      <c r="C61" s="9" t="s">
        <v>164</v>
      </c>
      <c r="D61" s="10" t="n">
        <v>175.71</v>
      </c>
      <c r="E61" s="27" t="s">
        <v>955</v>
      </c>
    </row>
    <row r="62" customFormat="false" ht="13.8" hidden="false" customHeight="false" outlineLevel="0" collapsed="false">
      <c r="B62" s="4"/>
      <c r="C62" s="9" t="s">
        <v>164</v>
      </c>
      <c r="D62" s="10" t="n">
        <v>59.82</v>
      </c>
      <c r="E62" s="27" t="s">
        <v>956</v>
      </c>
    </row>
    <row r="63" customFormat="false" ht="13.8" hidden="false" customHeight="false" outlineLevel="0" collapsed="false">
      <c r="B63" s="4"/>
      <c r="C63" s="9" t="s">
        <v>164</v>
      </c>
      <c r="D63" s="10" t="n">
        <v>17.73</v>
      </c>
      <c r="E63" s="27" t="s">
        <v>957</v>
      </c>
    </row>
    <row r="64" customFormat="false" ht="13.8" hidden="false" customHeight="false" outlineLevel="0" collapsed="false">
      <c r="B64" s="4"/>
      <c r="C64" s="9" t="s">
        <v>164</v>
      </c>
      <c r="D64" s="10" t="n">
        <v>88.12</v>
      </c>
      <c r="E64" s="27" t="s">
        <v>958</v>
      </c>
    </row>
    <row r="65" customFormat="false" ht="13.8" hidden="false" customHeight="false" outlineLevel="0" collapsed="false">
      <c r="B65" s="4"/>
      <c r="C65" s="9" t="s">
        <v>164</v>
      </c>
      <c r="D65" s="10" t="n">
        <v>22.65</v>
      </c>
      <c r="E65" s="27" t="s">
        <v>959</v>
      </c>
    </row>
    <row r="66" customFormat="false" ht="13.8" hidden="false" customHeight="false" outlineLevel="0" collapsed="false">
      <c r="B66" s="4"/>
      <c r="C66" s="9" t="s">
        <v>164</v>
      </c>
      <c r="D66" s="10" t="n">
        <v>9.94</v>
      </c>
      <c r="E66" s="27" t="s">
        <v>960</v>
      </c>
    </row>
    <row r="67" customFormat="false" ht="13.8" hidden="false" customHeight="false" outlineLevel="0" collapsed="false">
      <c r="A67" s="12"/>
      <c r="B67" s="4"/>
      <c r="C67" s="9" t="s">
        <v>176</v>
      </c>
      <c r="D67" s="10" t="n">
        <v>417.03</v>
      </c>
      <c r="E67" s="17" t="s">
        <v>961</v>
      </c>
    </row>
    <row r="68" customFormat="false" ht="13.8" hidden="false" customHeight="false" outlineLevel="0" collapsed="false">
      <c r="A68" s="12"/>
      <c r="B68" s="4"/>
      <c r="C68" s="9" t="s">
        <v>176</v>
      </c>
      <c r="D68" s="10" t="n">
        <v>20262.13</v>
      </c>
      <c r="E68" s="12" t="s">
        <v>962</v>
      </c>
    </row>
    <row r="69" customFormat="false" ht="13.8" hidden="false" customHeight="false" outlineLevel="0" collapsed="false">
      <c r="A69" s="12"/>
      <c r="B69" s="4"/>
      <c r="C69" s="9" t="s">
        <v>176</v>
      </c>
      <c r="D69" s="10" t="n">
        <v>410.32</v>
      </c>
      <c r="E69" s="12" t="s">
        <v>963</v>
      </c>
    </row>
    <row r="70" customFormat="false" ht="13.8" hidden="false" customHeight="false" outlineLevel="0" collapsed="false">
      <c r="A70" s="12"/>
      <c r="B70" s="4"/>
      <c r="C70" s="9" t="s">
        <v>176</v>
      </c>
      <c r="D70" s="10" t="n">
        <v>2500</v>
      </c>
      <c r="E70" s="12" t="s">
        <v>964</v>
      </c>
    </row>
    <row r="71" customFormat="false" ht="13.8" hidden="false" customHeight="false" outlineLevel="0" collapsed="false">
      <c r="A71" s="12"/>
      <c r="B71" s="4"/>
      <c r="C71" s="9" t="s">
        <v>42</v>
      </c>
      <c r="D71" s="10" t="n">
        <v>2584.5</v>
      </c>
      <c r="E71" s="12" t="s">
        <v>965</v>
      </c>
    </row>
    <row r="72" customFormat="false" ht="13.8" hidden="false" customHeight="false" outlineLevel="0" collapsed="false">
      <c r="A72" s="12"/>
      <c r="B72" s="4"/>
      <c r="C72" s="9" t="s">
        <v>313</v>
      </c>
      <c r="D72" s="10" t="n">
        <v>1119</v>
      </c>
      <c r="E72" s="12" t="s">
        <v>966</v>
      </c>
    </row>
    <row r="73" customFormat="false" ht="13.8" hidden="false" customHeight="false" outlineLevel="0" collapsed="false">
      <c r="A73" s="12"/>
      <c r="B73" s="12"/>
      <c r="C73" s="9" t="s">
        <v>313</v>
      </c>
      <c r="D73" s="26" t="n">
        <v>70</v>
      </c>
      <c r="E73" s="12" t="s">
        <v>967</v>
      </c>
    </row>
    <row r="74" customFormat="false" ht="13.8" hidden="false" customHeight="false" outlineLevel="0" collapsed="false">
      <c r="A74" s="12"/>
      <c r="B74" s="12"/>
      <c r="C74" s="9" t="s">
        <v>313</v>
      </c>
      <c r="D74" s="10" t="n">
        <v>7</v>
      </c>
      <c r="E74" s="12" t="s">
        <v>968</v>
      </c>
    </row>
    <row r="75" customFormat="false" ht="13.8" hidden="false" customHeight="false" outlineLevel="0" collapsed="false">
      <c r="A75" s="12"/>
      <c r="B75" s="12"/>
      <c r="C75" s="9" t="s">
        <v>313</v>
      </c>
      <c r="D75" s="10" t="n">
        <v>74.52</v>
      </c>
      <c r="E75" s="12" t="s">
        <v>969</v>
      </c>
    </row>
    <row r="76" customFormat="false" ht="15" hidden="false" customHeight="false" outlineLevel="0" collapsed="false">
      <c r="A76" s="4" t="s">
        <v>108</v>
      </c>
      <c r="B76" s="4"/>
      <c r="C76" s="13"/>
      <c r="D76" s="14" t="n">
        <f aca="false">SUM(D55:D75)</f>
        <v>57917.06</v>
      </c>
      <c r="E76" s="17"/>
    </row>
    <row r="77" customFormat="false" ht="13.8" hidden="false" customHeight="false" outlineLevel="0" collapsed="false">
      <c r="A77" s="12" t="s">
        <v>112</v>
      </c>
      <c r="B77" s="12"/>
      <c r="C77" s="9" t="s">
        <v>156</v>
      </c>
      <c r="D77" s="10" t="n">
        <v>38</v>
      </c>
      <c r="E77" s="12" t="s">
        <v>170</v>
      </c>
    </row>
    <row r="78" customFormat="false" ht="13.8" hidden="false" customHeight="false" outlineLevel="0" collapsed="false">
      <c r="A78" s="12"/>
      <c r="B78" s="12"/>
      <c r="C78" s="9" t="s">
        <v>143</v>
      </c>
      <c r="D78" s="10" t="n">
        <v>451.31</v>
      </c>
      <c r="E78" s="12" t="s">
        <v>170</v>
      </c>
    </row>
    <row r="79" customFormat="false" ht="13.8" hidden="false" customHeight="false" outlineLevel="0" collapsed="false">
      <c r="A79" s="12"/>
      <c r="B79" s="12"/>
      <c r="C79" s="9" t="s">
        <v>164</v>
      </c>
      <c r="D79" s="10" t="n">
        <v>698.25</v>
      </c>
      <c r="E79" s="12" t="s">
        <v>170</v>
      </c>
    </row>
    <row r="80" customFormat="false" ht="13.8" hidden="false" customHeight="false" outlineLevel="0" collapsed="false">
      <c r="A80" s="12"/>
      <c r="B80" s="12"/>
      <c r="C80" s="9" t="s">
        <v>164</v>
      </c>
      <c r="D80" s="10" t="n">
        <v>475.2</v>
      </c>
      <c r="E80" s="12" t="s">
        <v>170</v>
      </c>
    </row>
    <row r="81" customFormat="false" ht="13.8" hidden="false" customHeight="false" outlineLevel="0" collapsed="false">
      <c r="A81" s="12"/>
      <c r="B81" s="12"/>
      <c r="C81" s="9" t="s">
        <v>164</v>
      </c>
      <c r="D81" s="10" t="n">
        <v>432.94</v>
      </c>
      <c r="E81" s="12" t="s">
        <v>170</v>
      </c>
    </row>
    <row r="82" customFormat="false" ht="13.8" hidden="false" customHeight="false" outlineLevel="0" collapsed="false">
      <c r="A82" s="12"/>
      <c r="B82" s="12"/>
      <c r="C82" s="9" t="s">
        <v>131</v>
      </c>
      <c r="D82" s="10" t="n">
        <v>394.37</v>
      </c>
      <c r="E82" s="12" t="s">
        <v>170</v>
      </c>
    </row>
    <row r="83" customFormat="false" ht="13.8" hidden="false" customHeight="false" outlineLevel="0" collapsed="false">
      <c r="A83" s="12"/>
      <c r="B83" s="12"/>
      <c r="C83" s="9" t="s">
        <v>131</v>
      </c>
      <c r="D83" s="10" t="n">
        <v>303.12</v>
      </c>
      <c r="E83" s="12" t="s">
        <v>170</v>
      </c>
    </row>
    <row r="84" customFormat="false" ht="13.8" hidden="false" customHeight="false" outlineLevel="0" collapsed="false">
      <c r="A84" s="12"/>
      <c r="B84" s="12"/>
      <c r="C84" s="9" t="s">
        <v>131</v>
      </c>
      <c r="D84" s="10" t="n">
        <v>627.51</v>
      </c>
      <c r="E84" s="12" t="s">
        <v>170</v>
      </c>
    </row>
    <row r="85" customFormat="false" ht="13.8" hidden="false" customHeight="false" outlineLevel="0" collapsed="false">
      <c r="A85" s="12"/>
      <c r="B85" s="12"/>
      <c r="C85" s="9" t="s">
        <v>131</v>
      </c>
      <c r="D85" s="10" t="n">
        <v>1196.7</v>
      </c>
      <c r="E85" s="12" t="s">
        <v>170</v>
      </c>
    </row>
    <row r="86" customFormat="false" ht="13.8" hidden="false" customHeight="false" outlineLevel="0" collapsed="false">
      <c r="A86" s="12"/>
      <c r="B86" s="12"/>
      <c r="C86" s="9" t="s">
        <v>221</v>
      </c>
      <c r="D86" s="10" t="n">
        <v>322.45</v>
      </c>
      <c r="E86" s="12" t="s">
        <v>170</v>
      </c>
    </row>
    <row r="87" customFormat="false" ht="13.8" hidden="false" customHeight="false" outlineLevel="0" collapsed="false">
      <c r="A87" s="12"/>
      <c r="B87" s="12"/>
      <c r="C87" s="9" t="s">
        <v>192</v>
      </c>
      <c r="D87" s="10" t="n">
        <v>140</v>
      </c>
      <c r="E87" s="12" t="s">
        <v>170</v>
      </c>
    </row>
    <row r="88" customFormat="false" ht="13.8" hidden="false" customHeight="false" outlineLevel="0" collapsed="false">
      <c r="A88" s="12"/>
      <c r="B88" s="12"/>
      <c r="C88" s="9" t="s">
        <v>176</v>
      </c>
      <c r="D88" s="10" t="n">
        <v>560.77</v>
      </c>
      <c r="E88" s="12" t="s">
        <v>170</v>
      </c>
    </row>
    <row r="89" customFormat="false" ht="13.8" hidden="false" customHeight="false" outlineLevel="0" collapsed="false">
      <c r="A89" s="12"/>
      <c r="B89" s="12"/>
      <c r="C89" s="9" t="s">
        <v>176</v>
      </c>
      <c r="D89" s="10" t="n">
        <v>26</v>
      </c>
      <c r="E89" s="12" t="s">
        <v>170</v>
      </c>
    </row>
    <row r="90" customFormat="false" ht="13.8" hidden="false" customHeight="false" outlineLevel="0" collapsed="false">
      <c r="A90" s="12"/>
      <c r="B90" s="12"/>
      <c r="C90" s="9" t="s">
        <v>176</v>
      </c>
      <c r="D90" s="10" t="n">
        <v>726.02</v>
      </c>
      <c r="E90" s="12" t="s">
        <v>170</v>
      </c>
    </row>
    <row r="91" customFormat="false" ht="13.8" hidden="false" customHeight="false" outlineLevel="0" collapsed="false">
      <c r="A91" s="12"/>
      <c r="B91" s="12"/>
      <c r="C91" s="9" t="s">
        <v>228</v>
      </c>
      <c r="D91" s="10" t="n">
        <v>335.78</v>
      </c>
      <c r="E91" s="12" t="s">
        <v>170</v>
      </c>
    </row>
    <row r="92" customFormat="false" ht="13.8" hidden="false" customHeight="false" outlineLevel="0" collapsed="false">
      <c r="A92" s="12"/>
      <c r="B92" s="12" t="s">
        <v>970</v>
      </c>
      <c r="C92" s="9" t="s">
        <v>313</v>
      </c>
      <c r="D92" s="10" t="n">
        <v>718.79</v>
      </c>
      <c r="E92" s="12" t="s">
        <v>170</v>
      </c>
    </row>
    <row r="93" customFormat="false" ht="15" hidden="false" customHeight="false" outlineLevel="0" collapsed="false">
      <c r="A93" s="4" t="s">
        <v>115</v>
      </c>
      <c r="B93" s="4"/>
      <c r="C93" s="13"/>
      <c r="D93" s="14" t="n">
        <f aca="false">SUM(D77:D92)</f>
        <v>7447.21</v>
      </c>
      <c r="E93" s="4"/>
    </row>
    <row r="94" customFormat="false" ht="13.8" hidden="false" customHeight="false" outlineLevel="0" collapsed="false">
      <c r="A94" s="75" t="s">
        <v>896</v>
      </c>
      <c r="B94" s="12"/>
      <c r="C94" s="9" t="s">
        <v>131</v>
      </c>
      <c r="D94" s="10" t="n">
        <v>25882.5</v>
      </c>
      <c r="E94" s="12" t="s">
        <v>971</v>
      </c>
    </row>
    <row r="95" customFormat="false" ht="15" hidden="false" customHeight="false" outlineLevel="0" collapsed="false">
      <c r="A95" s="28" t="s">
        <v>116</v>
      </c>
      <c r="B95" s="4"/>
      <c r="C95" s="13"/>
      <c r="D95" s="14" t="n">
        <f aca="false">SUM(D94:D94)</f>
        <v>25882.5</v>
      </c>
      <c r="E95" s="4"/>
    </row>
    <row r="96" customFormat="false" ht="15" hidden="false" customHeight="false" outlineLevel="0" collapsed="false">
      <c r="A96" s="87" t="s">
        <v>899</v>
      </c>
      <c r="B96" s="4"/>
      <c r="C96" s="55"/>
      <c r="D96" s="57"/>
      <c r="E96" s="27"/>
    </row>
    <row r="97" customFormat="false" ht="15" hidden="false" customHeight="false" outlineLevel="0" collapsed="false">
      <c r="A97" s="87" t="s">
        <v>310</v>
      </c>
      <c r="B97" s="4"/>
      <c r="C97" s="55"/>
      <c r="D97" s="79" t="n">
        <f aca="false">SUM(D96:D96)</f>
        <v>0</v>
      </c>
      <c r="E97" s="27"/>
    </row>
    <row r="98" customFormat="false" ht="13.8" hidden="false" customHeight="false" outlineLevel="0" collapsed="false">
      <c r="A98" s="90" t="s">
        <v>972</v>
      </c>
      <c r="B98" s="4"/>
      <c r="C98" s="55"/>
      <c r="D98" s="57"/>
      <c r="E98" s="27"/>
    </row>
    <row r="99" customFormat="false" ht="15" hidden="false" customHeight="false" outlineLevel="0" collapsed="false">
      <c r="A99" s="87" t="s">
        <v>973</v>
      </c>
      <c r="B99" s="4"/>
      <c r="C99" s="55"/>
      <c r="D99" s="79" t="n">
        <f aca="false">SUM(D98:D98)</f>
        <v>0</v>
      </c>
      <c r="E99" s="27"/>
    </row>
    <row r="100" customFormat="false" ht="13.8" hidden="false" customHeight="false" outlineLevel="0" collapsed="false">
      <c r="A100" s="12" t="s">
        <v>117</v>
      </c>
      <c r="B100" s="12"/>
      <c r="C100" s="9"/>
      <c r="D100" s="10" t="n">
        <v>181.51</v>
      </c>
      <c r="E100" s="12" t="s">
        <v>224</v>
      </c>
    </row>
    <row r="101" customFormat="false" ht="15" hidden="false" customHeight="false" outlineLevel="0" collapsed="false">
      <c r="A101" s="4" t="s">
        <v>119</v>
      </c>
      <c r="B101" s="4"/>
      <c r="C101" s="13"/>
      <c r="D101" s="14" t="n">
        <f aca="false">SUM(D100:D100)</f>
        <v>181.51</v>
      </c>
      <c r="E101" s="4"/>
    </row>
    <row r="102" customFormat="false" ht="13.8" hidden="false" customHeight="false" outlineLevel="0" collapsed="false">
      <c r="A102" s="11" t="s">
        <v>974</v>
      </c>
      <c r="B102" s="12"/>
      <c r="C102" s="9" t="s">
        <v>236</v>
      </c>
      <c r="D102" s="10" t="n">
        <v>2000</v>
      </c>
      <c r="E102" s="12" t="s">
        <v>975</v>
      </c>
    </row>
    <row r="103" customFormat="false" ht="13.8" hidden="false" customHeight="false" outlineLevel="0" collapsed="false">
      <c r="A103" s="11"/>
      <c r="B103" s="12"/>
      <c r="C103" s="9" t="s">
        <v>152</v>
      </c>
      <c r="D103" s="10" t="n">
        <v>20964</v>
      </c>
      <c r="E103" s="12" t="s">
        <v>976</v>
      </c>
    </row>
    <row r="104" customFormat="false" ht="13.8" hidden="false" customHeight="false" outlineLevel="0" collapsed="false">
      <c r="A104" s="11"/>
      <c r="B104" s="12"/>
      <c r="C104" s="9" t="s">
        <v>79</v>
      </c>
      <c r="D104" s="10" t="n">
        <v>40</v>
      </c>
      <c r="E104" s="12" t="s">
        <v>977</v>
      </c>
    </row>
    <row r="105" customFormat="false" ht="13.8" hidden="false" customHeight="false" outlineLevel="0" collapsed="false">
      <c r="A105" s="11"/>
      <c r="B105" s="12"/>
      <c r="C105" s="9" t="s">
        <v>192</v>
      </c>
      <c r="D105" s="10" t="n">
        <v>12578.5</v>
      </c>
      <c r="E105" s="12" t="s">
        <v>978</v>
      </c>
    </row>
    <row r="106" customFormat="false" ht="13.8" hidden="false" customHeight="false" outlineLevel="0" collapsed="false">
      <c r="A106" s="11"/>
      <c r="B106" s="12"/>
      <c r="C106" s="9" t="s">
        <v>192</v>
      </c>
      <c r="D106" s="10" t="n">
        <v>5</v>
      </c>
      <c r="E106" s="12" t="s">
        <v>979</v>
      </c>
    </row>
    <row r="107" customFormat="false" ht="15" hidden="false" customHeight="false" outlineLevel="0" collapsed="false">
      <c r="A107" s="4" t="s">
        <v>121</v>
      </c>
      <c r="B107" s="4"/>
      <c r="C107" s="13"/>
      <c r="D107" s="14" t="n">
        <f aca="false">SUM(D102:D106)</f>
        <v>35587.5</v>
      </c>
      <c r="E107" s="4"/>
    </row>
    <row r="108" customFormat="false" ht="13.8" hidden="false" customHeight="false" outlineLevel="0" collapsed="false">
      <c r="A108" s="27" t="s">
        <v>980</v>
      </c>
      <c r="B108" s="27"/>
      <c r="C108" s="55"/>
      <c r="D108" s="57"/>
      <c r="E108" s="27"/>
    </row>
    <row r="109" customFormat="false" ht="15" hidden="false" customHeight="false" outlineLevel="0" collapsed="false">
      <c r="A109" s="4" t="s">
        <v>981</v>
      </c>
      <c r="B109" s="4"/>
      <c r="C109" s="13"/>
      <c r="D109" s="14" t="n">
        <f aca="false">SUM(D108:D108)</f>
        <v>0</v>
      </c>
      <c r="E109" s="4"/>
    </row>
    <row r="110" customFormat="false" ht="13.8" hidden="false" customHeight="false" outlineLevel="0" collapsed="false">
      <c r="A110" s="12" t="s">
        <v>122</v>
      </c>
      <c r="B110" s="12"/>
      <c r="C110" s="9"/>
      <c r="D110" s="10"/>
      <c r="E110" s="12"/>
    </row>
    <row r="111" customFormat="false" ht="15" hidden="false" customHeight="false" outlineLevel="0" collapsed="false">
      <c r="A111" s="4" t="s">
        <v>123</v>
      </c>
      <c r="B111" s="4"/>
      <c r="C111" s="13"/>
      <c r="D111" s="14" t="n">
        <f aca="false">SUM(D110:D110)</f>
        <v>0</v>
      </c>
      <c r="E111" s="4"/>
    </row>
    <row r="112" customFormat="false" ht="13.8" hidden="false" customHeight="false" outlineLevel="0" collapsed="false">
      <c r="A112" s="12" t="s">
        <v>124</v>
      </c>
      <c r="B112" s="12"/>
      <c r="C112" s="9"/>
      <c r="D112" s="10"/>
      <c r="E112" s="12"/>
    </row>
    <row r="113" customFormat="false" ht="15" hidden="false" customHeight="false" outlineLevel="0" collapsed="false">
      <c r="A113" s="4" t="s">
        <v>126</v>
      </c>
      <c r="B113" s="4"/>
      <c r="C113" s="13"/>
      <c r="D113" s="14" t="n">
        <f aca="false">SUM(D112:D112)</f>
        <v>0</v>
      </c>
      <c r="E113" s="4"/>
    </row>
    <row r="114" customFormat="false" ht="13.8" hidden="false" customHeight="false" outlineLevel="0" collapsed="false">
      <c r="A114" s="12" t="s">
        <v>127</v>
      </c>
      <c r="B114" s="12"/>
      <c r="C114" s="9"/>
      <c r="D114" s="10"/>
      <c r="E114" s="12"/>
    </row>
    <row r="115" customFormat="false" ht="15" hidden="false" customHeight="false" outlineLevel="0" collapsed="false">
      <c r="A115" s="4" t="s">
        <v>140</v>
      </c>
      <c r="B115" s="4"/>
      <c r="C115" s="13"/>
      <c r="D115" s="14" t="n">
        <f aca="false">SUM(D114:D114)</f>
        <v>0</v>
      </c>
      <c r="E115" s="4"/>
    </row>
    <row r="116" customFormat="false" ht="13.8" hidden="false" customHeight="false" outlineLevel="0" collapsed="false">
      <c r="A116" s="75" t="s">
        <v>915</v>
      </c>
      <c r="B116" s="12"/>
      <c r="C116" s="9" t="s">
        <v>152</v>
      </c>
      <c r="D116" s="10" t="n">
        <v>110375.87</v>
      </c>
      <c r="E116" s="12" t="s">
        <v>982</v>
      </c>
    </row>
    <row r="117" customFormat="false" ht="13.8" hidden="false" customHeight="false" outlineLevel="0" collapsed="false">
      <c r="A117" s="11"/>
      <c r="B117" s="12"/>
      <c r="C117" s="9" t="s">
        <v>192</v>
      </c>
      <c r="D117" s="10" t="n">
        <v>177664.16</v>
      </c>
      <c r="E117" s="12" t="s">
        <v>983</v>
      </c>
    </row>
    <row r="118" customFormat="false" ht="15" hidden="false" customHeight="false" outlineLevel="0" collapsed="false">
      <c r="A118" s="28" t="s">
        <v>145</v>
      </c>
      <c r="B118" s="4"/>
      <c r="C118" s="13"/>
      <c r="D118" s="14" t="n">
        <f aca="false">SUM(D116:D117)</f>
        <v>288040.03</v>
      </c>
      <c r="E118" s="12"/>
    </row>
    <row r="119" customFormat="false" ht="13.8" hidden="false" customHeight="false" outlineLevel="0" collapsed="false">
      <c r="A119" s="75" t="s">
        <v>141</v>
      </c>
      <c r="B119" s="12"/>
      <c r="C119" s="9"/>
      <c r="D119" s="10"/>
      <c r="E119" s="12"/>
    </row>
    <row r="120" customFormat="false" ht="15" hidden="false" customHeight="false" outlineLevel="0" collapsed="false">
      <c r="A120" s="28" t="s">
        <v>142</v>
      </c>
      <c r="B120" s="4"/>
      <c r="C120" s="13"/>
      <c r="D120" s="14" t="n">
        <f aca="false">SUM(D119:D119)</f>
        <v>0</v>
      </c>
      <c r="E120" s="4"/>
    </row>
    <row r="121" customFormat="false" ht="13.8" hidden="false" customHeight="false" outlineLevel="0" collapsed="false">
      <c r="A121" s="31" t="s">
        <v>146</v>
      </c>
      <c r="B121" s="12"/>
      <c r="C121" s="9" t="s">
        <v>152</v>
      </c>
      <c r="D121" s="10" t="n">
        <v>7722</v>
      </c>
      <c r="E121" s="12" t="s">
        <v>984</v>
      </c>
    </row>
    <row r="122" customFormat="false" ht="15" hidden="false" customHeight="false" outlineLevel="0" collapsed="false">
      <c r="A122" s="32" t="s">
        <v>148</v>
      </c>
      <c r="B122" s="12"/>
      <c r="C122" s="9"/>
      <c r="D122" s="14" t="n">
        <f aca="false">SUM(D121:D121)</f>
        <v>7722</v>
      </c>
      <c r="E122" s="12"/>
    </row>
    <row r="123" customFormat="false" ht="13.8" hidden="false" customHeight="false" outlineLevel="0" collapsed="false">
      <c r="A123" s="31" t="n">
        <v>65.01</v>
      </c>
      <c r="B123" s="12"/>
      <c r="C123" s="9"/>
      <c r="D123" s="10" t="n">
        <v>290184.59</v>
      </c>
      <c r="E123" s="12" t="s">
        <v>252</v>
      </c>
    </row>
    <row r="124" customFormat="false" ht="15" hidden="false" customHeight="false" outlineLevel="0" collapsed="false">
      <c r="A124" s="32" t="s">
        <v>150</v>
      </c>
      <c r="B124" s="12"/>
      <c r="C124" s="9"/>
      <c r="D124" s="14" t="n">
        <f aca="false">SUM(D123:D123)</f>
        <v>290184.59</v>
      </c>
      <c r="E124" s="12"/>
    </row>
    <row r="125" customFormat="false" ht="13.8" hidden="false" customHeight="false" outlineLevel="0" collapsed="false">
      <c r="A125" s="31" t="s">
        <v>151</v>
      </c>
      <c r="B125" s="12"/>
      <c r="C125" s="9"/>
      <c r="D125" s="10" t="n">
        <v>6276355.7</v>
      </c>
      <c r="E125" s="12"/>
    </row>
    <row r="126" customFormat="false" ht="15" hidden="false" customHeight="false" outlineLevel="0" collapsed="false">
      <c r="A126" s="32" t="s">
        <v>153</v>
      </c>
      <c r="B126" s="4"/>
      <c r="C126" s="13"/>
      <c r="D126" s="14" t="n">
        <f aca="false">SUM(D125:D125)</f>
        <v>6276355.7</v>
      </c>
      <c r="E126" s="27"/>
    </row>
    <row r="127" customFormat="false" ht="13.8" hidden="false" customHeight="false" outlineLevel="0" collapsed="false">
      <c r="A127" s="31" t="s">
        <v>985</v>
      </c>
      <c r="B127" s="4"/>
      <c r="C127" s="13"/>
      <c r="D127" s="14"/>
      <c r="E127" s="27"/>
    </row>
    <row r="128" customFormat="false" ht="13.8" hidden="false" customHeight="false" outlineLevel="0" collapsed="false">
      <c r="A128" s="32" t="s">
        <v>344</v>
      </c>
      <c r="B128" s="4"/>
      <c r="C128" s="13"/>
      <c r="D128" s="14" t="n">
        <f aca="false">SUM(D127:D127)</f>
        <v>0</v>
      </c>
      <c r="E128" s="27"/>
    </row>
    <row r="129" customFormat="false" ht="13.8" hidden="false" customHeight="false" outlineLevel="0" collapsed="false">
      <c r="A129" s="31" t="s">
        <v>345</v>
      </c>
      <c r="B129" s="4"/>
      <c r="C129" s="9"/>
      <c r="D129" s="10"/>
      <c r="E129" s="12"/>
    </row>
    <row r="130" customFormat="false" ht="15" hidden="false" customHeight="false" outlineLevel="0" collapsed="false">
      <c r="A130" s="32" t="s">
        <v>346</v>
      </c>
      <c r="B130" s="4"/>
      <c r="C130" s="13"/>
      <c r="D130" s="14" t="n">
        <f aca="false">SUM(D129:D129)</f>
        <v>0</v>
      </c>
      <c r="E130" s="4"/>
    </row>
    <row r="131" s="2" customFormat="true" ht="13.8" hidden="false" customHeight="false" outlineLevel="0" collapsed="false">
      <c r="A131" s="2" t="s">
        <v>561</v>
      </c>
      <c r="D131" s="3" t="n">
        <f aca="false">D18+D21+D23+D36+D54+D76+D93+D95+D101+D107+D118+D122+D124+D126</f>
        <v>7070951.45</v>
      </c>
    </row>
    <row r="1048463" customFormat="false" ht="12.8" hidden="false" customHeight="false" outlineLevel="0" collapsed="false"/>
    <row r="1048464" customFormat="false" ht="12.8" hidden="false" customHeight="false" outlineLevel="0" collapsed="false"/>
    <row r="1048465" customFormat="false" ht="12.8" hidden="false" customHeight="false" outlineLevel="0" collapsed="false"/>
    <row r="1048466" customFormat="false" ht="12.8" hidden="false" customHeight="false" outlineLevel="0" collapsed="false"/>
    <row r="1048467" customFormat="false" ht="12.8" hidden="false" customHeight="false" outlineLevel="0" collapsed="false"/>
    <row r="1048468" customFormat="false" ht="12.8" hidden="false" customHeight="false" outlineLevel="0" collapsed="false"/>
    <row r="1048469" customFormat="false" ht="12.8" hidden="false" customHeight="false" outlineLevel="0" collapsed="false"/>
    <row r="1048470" customFormat="false" ht="12.8" hidden="false" customHeight="false" outlineLevel="0" collapsed="false"/>
    <row r="1048471" customFormat="false" ht="12.8" hidden="false" customHeight="false" outlineLevel="0" collapsed="false"/>
    <row r="1048472" customFormat="false" ht="12.8" hidden="false" customHeight="false" outlineLevel="0" collapsed="false"/>
    <row r="1048473" customFormat="false" ht="12.8" hidden="false" customHeight="false" outlineLevel="0" collapsed="false"/>
    <row r="1048474" customFormat="false" ht="12.8" hidden="false" customHeight="false" outlineLevel="0" collapsed="false"/>
    <row r="1048475" customFormat="false" ht="12.8" hidden="false" customHeight="false" outlineLevel="0" collapsed="false"/>
    <row r="1048476" customFormat="false" ht="12.8" hidden="false" customHeight="false" outlineLevel="0" collapsed="false"/>
    <row r="1048477" customFormat="false" ht="12.8" hidden="false" customHeight="false" outlineLevel="0" collapsed="false"/>
    <row r="1048478" customFormat="false" ht="12.8" hidden="false" customHeight="false" outlineLevel="0" collapsed="false"/>
    <row r="1048479" customFormat="false" ht="12.8" hidden="false" customHeight="false" outlineLevel="0" collapsed="false"/>
    <row r="1048480" customFormat="false" ht="12.8" hidden="false" customHeight="false" outlineLevel="0" collapsed="false"/>
    <row r="1048481" customFormat="false" ht="12.8" hidden="false" customHeight="false" outlineLevel="0" collapsed="false"/>
    <row r="1048482" customFormat="false" ht="12.8" hidden="false" customHeight="false" outlineLevel="0" collapsed="false"/>
    <row r="1048483" customFormat="false" ht="12.8" hidden="false" customHeight="false" outlineLevel="0" collapsed="false"/>
    <row r="1048484" customFormat="false" ht="12.8" hidden="false" customHeight="false" outlineLevel="0" collapsed="false"/>
    <row r="1048485" customFormat="false" ht="12.8" hidden="false" customHeight="false" outlineLevel="0" collapsed="false"/>
    <row r="1048486" customFormat="false" ht="12.8" hidden="false" customHeight="false" outlineLevel="0" collapsed="false"/>
    <row r="1048487" customFormat="false" ht="12.8" hidden="false" customHeight="false" outlineLevel="0" collapsed="false"/>
    <row r="1048488" customFormat="false" ht="12.8" hidden="false" customHeight="false" outlineLevel="0" collapsed="false"/>
    <row r="1048489" customFormat="false" ht="12.8" hidden="false" customHeight="false" outlineLevel="0" collapsed="false"/>
    <row r="1048490" customFormat="false" ht="12.8" hidden="false" customHeight="false" outlineLevel="0" collapsed="false"/>
    <row r="1048491" customFormat="false" ht="12.8" hidden="false" customHeight="false" outlineLevel="0" collapsed="false"/>
    <row r="1048492" customFormat="false" ht="12.8" hidden="false" customHeight="false" outlineLevel="0" collapsed="false"/>
    <row r="1048493" customFormat="false" ht="12.8" hidden="false" customHeight="false" outlineLevel="0" collapsed="false"/>
    <row r="1048494" customFormat="false" ht="12.8" hidden="false" customHeight="false" outlineLevel="0" collapsed="false"/>
    <row r="1048495" customFormat="false" ht="12.8" hidden="false" customHeight="false" outlineLevel="0" collapsed="false"/>
    <row r="1048496" customFormat="false" ht="12.8" hidden="false" customHeight="false" outlineLevel="0" collapsed="false"/>
    <row r="1048497" customFormat="false" ht="12.8" hidden="false" customHeight="false" outlineLevel="0" collapsed="false"/>
    <row r="1048498" customFormat="false" ht="12.8" hidden="false" customHeight="false" outlineLevel="0" collapsed="false"/>
    <row r="1048499" customFormat="false" ht="12.8" hidden="false" customHeight="false" outlineLevel="0" collapsed="false"/>
    <row r="1048500" customFormat="false" ht="12.8" hidden="false" customHeight="false" outlineLevel="0" collapsed="false"/>
    <row r="1048501" customFormat="false" ht="12.8" hidden="false" customHeight="false" outlineLevel="0" collapsed="false"/>
    <row r="1048502" customFormat="false" ht="12.8" hidden="false" customHeight="false" outlineLevel="0" collapsed="false"/>
    <row r="1048503" customFormat="false" ht="12.8" hidden="false" customHeight="false" outlineLevel="0" collapsed="false"/>
    <row r="1048504" customFormat="false" ht="12.8" hidden="false" customHeight="false" outlineLevel="0" collapsed="false"/>
    <row r="1048505" customFormat="false" ht="12.8" hidden="false" customHeight="false" outlineLevel="0" collapsed="false"/>
    <row r="1048506" customFormat="false" ht="12.8" hidden="false" customHeight="false" outlineLevel="0" collapsed="false"/>
    <row r="1048507" customFormat="false" ht="12.8" hidden="false" customHeight="false" outlineLevel="0" collapsed="false"/>
    <row r="1048508" customFormat="false" ht="12.8" hidden="false" customHeight="false" outlineLevel="0" collapsed="false"/>
    <row r="1048509" customFormat="false" ht="12.8" hidden="false" customHeight="false" outlineLevel="0" collapsed="false"/>
    <row r="1048510" customFormat="false" ht="12.8" hidden="false" customHeight="false" outlineLevel="0" collapsed="false"/>
    <row r="1048511" customFormat="false" ht="12.8" hidden="false" customHeight="false" outlineLevel="0" collapsed="false"/>
    <row r="1048512" customFormat="false" ht="12.8" hidden="false" customHeight="false" outlineLevel="0" collapsed="false"/>
    <row r="1048513" customFormat="false" ht="12.8" hidden="false" customHeight="false" outlineLevel="0" collapsed="false"/>
    <row r="1048514" customFormat="false" ht="12.8" hidden="false" customHeight="false" outlineLevel="0" collapsed="false"/>
    <row r="1048515" customFormat="false" ht="12.8" hidden="false" customHeight="false" outlineLevel="0" collapsed="false"/>
    <row r="1048516" customFormat="false" ht="12.8" hidden="false" customHeight="false" outlineLevel="0" collapsed="false"/>
    <row r="1048517" customFormat="false" ht="12.8" hidden="false" customHeight="false" outlineLevel="0" collapsed="false"/>
    <row r="1048518" customFormat="false" ht="12.8" hidden="false" customHeight="false" outlineLevel="0" collapsed="false"/>
    <row r="1048519" customFormat="false" ht="12.8" hidden="false" customHeight="false" outlineLevel="0" collapsed="false"/>
    <row r="1048520" customFormat="false" ht="12.8" hidden="false" customHeight="false" outlineLevel="0" collapsed="false"/>
    <row r="1048521" customFormat="false" ht="12.8" hidden="false" customHeight="false" outlineLevel="0" collapsed="false"/>
    <row r="1048522" customFormat="false" ht="12.8" hidden="false" customHeight="false" outlineLevel="0" collapsed="false"/>
    <row r="1048523" customFormat="false" ht="12.8" hidden="false" customHeight="false" outlineLevel="0" collapsed="false"/>
    <row r="1048524" customFormat="false" ht="12.8" hidden="false" customHeight="false" outlineLevel="0" collapsed="false"/>
    <row r="1048525" customFormat="false" ht="12.8" hidden="false" customHeight="false" outlineLevel="0" collapsed="false"/>
    <row r="1048526" customFormat="false" ht="12.8" hidden="false" customHeight="false" outlineLevel="0" collapsed="false"/>
    <row r="1048527" customFormat="false" ht="12.8" hidden="false" customHeight="false" outlineLevel="0" collapsed="false"/>
    <row r="1048528" customFormat="false" ht="12.8" hidden="false" customHeight="false" outlineLevel="0" collapsed="false"/>
    <row r="1048529" customFormat="false" ht="12.8" hidden="false" customHeight="false" outlineLevel="0" collapsed="false"/>
    <row r="1048530" customFormat="false" ht="12.8" hidden="false" customHeight="false" outlineLevel="0" collapsed="false"/>
    <row r="1048531" customFormat="false" ht="12.8" hidden="false" customHeight="false" outlineLevel="0" collapsed="false"/>
    <row r="1048532" customFormat="false" ht="12.8" hidden="false" customHeight="false" outlineLevel="0" collapsed="false"/>
    <row r="1048533" customFormat="false" ht="12.8" hidden="false" customHeight="false" outlineLevel="0" collapsed="false"/>
    <row r="1048534" customFormat="false" ht="12.8" hidden="false" customHeight="false" outlineLevel="0" collapsed="false"/>
    <row r="1048535" customFormat="false" ht="12.8" hidden="false" customHeight="false" outlineLevel="0" collapsed="false"/>
    <row r="1048536" customFormat="false" ht="12.8" hidden="false" customHeight="false" outlineLevel="0" collapsed="false"/>
    <row r="1048537" customFormat="false" ht="12.8" hidden="false" customHeight="false" outlineLevel="0" collapsed="false"/>
    <row r="1048538" customFormat="false" ht="12.8" hidden="false" customHeight="false" outlineLevel="0" collapsed="false"/>
    <row r="1048539" customFormat="false" ht="12.8" hidden="false" customHeight="false" outlineLevel="0" collapsed="false"/>
    <row r="1048540" customFormat="false" ht="12.8" hidden="false" customHeight="false" outlineLevel="0" collapsed="false"/>
    <row r="1048541" customFormat="false" ht="12.8" hidden="false" customHeight="false" outlineLevel="0" collapsed="false"/>
    <row r="1048542" customFormat="false" ht="12.8" hidden="false" customHeight="false" outlineLevel="0" collapsed="false"/>
    <row r="1048543" customFormat="false" ht="12.8" hidden="false" customHeight="false" outlineLevel="0" collapsed="false"/>
    <row r="1048544" customFormat="false" ht="12.8" hidden="false" customHeight="false" outlineLevel="0" collapsed="false"/>
    <row r="1048545" customFormat="false" ht="12.8" hidden="false" customHeight="false" outlineLevel="0" collapsed="false"/>
    <row r="1048546" customFormat="false" ht="12.8" hidden="false" customHeight="false" outlineLevel="0" collapsed="false"/>
    <row r="1048547" customFormat="false" ht="12.8" hidden="false" customHeight="false" outlineLevel="0" collapsed="false"/>
    <row r="1048548" customFormat="false" ht="12.8" hidden="false" customHeight="false" outlineLevel="0" collapsed="false"/>
    <row r="1048549" customFormat="false" ht="12.8" hidden="false" customHeight="false" outlineLevel="0" collapsed="false"/>
    <row r="1048550" customFormat="false" ht="12.8" hidden="false" customHeight="false" outlineLevel="0" collapsed="false"/>
    <row r="1048551" customFormat="false" ht="12.8" hidden="false" customHeight="false" outlineLevel="0" collapsed="false"/>
    <row r="1048552" customFormat="false" ht="12.8" hidden="false" customHeight="false" outlineLevel="0" collapsed="false"/>
    <row r="1048553" customFormat="false" ht="12.8" hidden="false" customHeight="false" outlineLevel="0" collapsed="false"/>
    <row r="1048554" customFormat="false" ht="12.8" hidden="false" customHeight="false" outlineLevel="0" collapsed="false"/>
    <row r="1048555" customFormat="false" ht="12.8" hidden="false" customHeight="false" outlineLevel="0" collapsed="false"/>
    <row r="1048556" customFormat="false" ht="12.8" hidden="false" customHeight="false" outlineLevel="0" collapsed="false"/>
    <row r="1048557" customFormat="false" ht="12.8" hidden="false" customHeight="false" outlineLevel="0" collapsed="false"/>
    <row r="1048558" customFormat="false" ht="12.8" hidden="false" customHeight="false" outlineLevel="0" collapsed="false"/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048576"/>
  <sheetViews>
    <sheetView showFormulas="false" showGridLines="true" showRowColHeaders="true" showZeros="true" rightToLeft="false" tabSelected="false" showOutlineSymbols="true" defaultGridColor="true" view="normal" topLeftCell="A10" colorId="64" zoomScale="100" zoomScaleNormal="100" zoomScalePageLayoutView="100" workbookViewId="0">
      <selection pane="topLeft" activeCell="M52" activeCellId="0" sqref="M52"/>
    </sheetView>
  </sheetViews>
  <sheetFormatPr defaultRowHeight="15" zeroHeight="false" outlineLevelRow="0" outlineLevelCol="0"/>
  <cols>
    <col collapsed="false" customWidth="true" hidden="false" outlineLevel="0" max="1" min="1" style="0" width="9.13"/>
    <col collapsed="false" customWidth="true" hidden="false" outlineLevel="0" max="2" min="2" style="0" width="11.86"/>
    <col collapsed="false" customWidth="true" hidden="false" outlineLevel="0" max="3" min="3" style="0" width="9.13"/>
    <col collapsed="false" customWidth="true" hidden="false" outlineLevel="0" max="4" min="4" style="0" width="13.29"/>
    <col collapsed="false" customWidth="true" hidden="false" outlineLevel="0" max="5" min="5" style="0" width="70.86"/>
    <col collapsed="false" customWidth="true" hidden="false" outlineLevel="0" max="1025" min="6" style="0" width="9.13"/>
  </cols>
  <sheetData>
    <row r="1" customFormat="false" ht="13.8" hidden="false" customHeight="false" outlineLevel="0" collapsed="false">
      <c r="A1" s="4"/>
      <c r="B1" s="5"/>
      <c r="C1" s="5"/>
      <c r="D1" s="6"/>
      <c r="E1" s="5"/>
    </row>
    <row r="2" customFormat="false" ht="13.8" hidden="false" customHeight="false" outlineLevel="0" collapsed="false">
      <c r="A2" s="4"/>
      <c r="B2" s="5"/>
      <c r="C2" s="5"/>
      <c r="D2" s="6" t="s">
        <v>986</v>
      </c>
      <c r="E2" s="5"/>
    </row>
    <row r="3" customFormat="false" ht="15" hidden="false" customHeight="false" outlineLevel="0" collapsed="false">
      <c r="A3" s="4" t="s">
        <v>5</v>
      </c>
      <c r="B3" s="5" t="s">
        <v>6</v>
      </c>
      <c r="C3" s="5" t="s">
        <v>7</v>
      </c>
      <c r="D3" s="6" t="s">
        <v>8</v>
      </c>
      <c r="E3" s="5" t="s">
        <v>9</v>
      </c>
    </row>
    <row r="4" customFormat="false" ht="13.8" hidden="false" customHeight="false" outlineLevel="0" collapsed="false">
      <c r="A4" s="7" t="s">
        <v>10</v>
      </c>
      <c r="B4" s="8" t="s">
        <v>987</v>
      </c>
      <c r="C4" s="9"/>
      <c r="D4" s="10"/>
      <c r="E4" s="11" t="s">
        <v>988</v>
      </c>
    </row>
    <row r="5" customFormat="false" ht="13.8" hidden="false" customHeight="false" outlineLevel="0" collapsed="false">
      <c r="A5" s="7"/>
      <c r="B5" s="8"/>
      <c r="C5" s="9" t="s">
        <v>158</v>
      </c>
      <c r="D5" s="10" t="n">
        <f aca="false">SUM(250419-30428)</f>
        <v>219991</v>
      </c>
      <c r="E5" s="11" t="s">
        <v>566</v>
      </c>
    </row>
    <row r="6" customFormat="false" ht="13.8" hidden="false" customHeight="false" outlineLevel="0" collapsed="false">
      <c r="A6" s="7"/>
      <c r="B6" s="8"/>
      <c r="C6" s="9" t="s">
        <v>158</v>
      </c>
      <c r="D6" s="10" t="n">
        <f aca="false">(SUM(17555-1428))</f>
        <v>16127</v>
      </c>
      <c r="E6" s="11" t="s">
        <v>566</v>
      </c>
    </row>
    <row r="7" customFormat="false" ht="13.8" hidden="false" customHeight="false" outlineLevel="0" collapsed="false">
      <c r="A7" s="7"/>
      <c r="B7" s="8"/>
      <c r="C7" s="9" t="s">
        <v>158</v>
      </c>
      <c r="D7" s="10" t="n">
        <f aca="false">SUM(124012-49410)</f>
        <v>74602</v>
      </c>
      <c r="E7" s="11" t="s">
        <v>163</v>
      </c>
    </row>
    <row r="8" customFormat="false" ht="13.8" hidden="false" customHeight="false" outlineLevel="0" collapsed="false">
      <c r="A8" s="7"/>
      <c r="B8" s="8"/>
      <c r="C8" s="9" t="s">
        <v>158</v>
      </c>
      <c r="D8" s="10" t="n">
        <v>8121</v>
      </c>
      <c r="E8" s="11" t="s">
        <v>163</v>
      </c>
    </row>
    <row r="9" customFormat="false" ht="13.8" hidden="false" customHeight="false" outlineLevel="0" collapsed="false">
      <c r="A9" s="7"/>
      <c r="B9" s="8"/>
      <c r="C9" s="9" t="s">
        <v>158</v>
      </c>
      <c r="D9" s="10" t="n">
        <v>37780</v>
      </c>
      <c r="E9" s="11" t="s">
        <v>163</v>
      </c>
    </row>
    <row r="10" customFormat="false" ht="13.8" hidden="false" customHeight="false" outlineLevel="0" collapsed="false">
      <c r="A10" s="7"/>
      <c r="B10" s="8"/>
      <c r="C10" s="9" t="s">
        <v>158</v>
      </c>
      <c r="D10" s="10" t="n">
        <f aca="false">SUM(196078-37809)</f>
        <v>158269</v>
      </c>
      <c r="E10" s="11" t="s">
        <v>163</v>
      </c>
    </row>
    <row r="11" customFormat="false" ht="13.8" hidden="false" customHeight="false" outlineLevel="0" collapsed="false">
      <c r="A11" s="7"/>
      <c r="B11" s="8"/>
      <c r="C11" s="9" t="s">
        <v>152</v>
      </c>
      <c r="D11" s="10" t="n">
        <v>68412</v>
      </c>
      <c r="E11" s="11" t="s">
        <v>989</v>
      </c>
    </row>
    <row r="12" customFormat="false" ht="13.8" hidden="false" customHeight="false" outlineLevel="0" collapsed="false">
      <c r="A12" s="7"/>
      <c r="B12" s="8"/>
      <c r="C12" s="9" t="s">
        <v>152</v>
      </c>
      <c r="D12" s="10" t="n">
        <v>271939</v>
      </c>
      <c r="E12" s="11" t="s">
        <v>18</v>
      </c>
    </row>
    <row r="13" customFormat="false" ht="13.8" hidden="false" customHeight="false" outlineLevel="0" collapsed="false">
      <c r="A13" s="7"/>
      <c r="B13" s="8"/>
      <c r="C13" s="9" t="s">
        <v>152</v>
      </c>
      <c r="D13" s="10" t="n">
        <v>105282</v>
      </c>
      <c r="E13" s="11" t="s">
        <v>990</v>
      </c>
    </row>
    <row r="14" customFormat="false" ht="13.8" hidden="false" customHeight="false" outlineLevel="0" collapsed="false">
      <c r="A14" s="7"/>
      <c r="B14" s="8"/>
      <c r="C14" s="9" t="s">
        <v>221</v>
      </c>
      <c r="D14" s="10" t="n">
        <v>2700</v>
      </c>
      <c r="E14" s="11" t="s">
        <v>991</v>
      </c>
    </row>
    <row r="15" customFormat="false" ht="13.8" hidden="false" customHeight="false" outlineLevel="0" collapsed="false">
      <c r="A15" s="7"/>
      <c r="B15" s="8"/>
      <c r="C15" s="9" t="s">
        <v>221</v>
      </c>
      <c r="D15" s="10" t="n">
        <v>3500</v>
      </c>
      <c r="E15" s="11" t="s">
        <v>333</v>
      </c>
    </row>
    <row r="16" customFormat="false" ht="13.8" hidden="false" customHeight="false" outlineLevel="0" collapsed="false">
      <c r="A16" s="7"/>
      <c r="B16" s="8"/>
      <c r="C16" s="9" t="s">
        <v>221</v>
      </c>
      <c r="D16" s="10" t="n">
        <v>1700</v>
      </c>
      <c r="E16" s="11" t="s">
        <v>333</v>
      </c>
    </row>
    <row r="17" customFormat="false" ht="13.8" hidden="false" customHeight="false" outlineLevel="0" collapsed="false">
      <c r="A17" s="7"/>
      <c r="B17" s="8"/>
      <c r="C17" s="9" t="s">
        <v>221</v>
      </c>
      <c r="D17" s="10" t="n">
        <v>60</v>
      </c>
      <c r="E17" s="11" t="s">
        <v>333</v>
      </c>
    </row>
    <row r="18" customFormat="false" ht="13.8" hidden="false" customHeight="false" outlineLevel="0" collapsed="false">
      <c r="A18" s="7"/>
      <c r="B18" s="8"/>
      <c r="C18" s="9" t="s">
        <v>221</v>
      </c>
      <c r="D18" s="10" t="n">
        <v>155</v>
      </c>
      <c r="E18" s="11" t="s">
        <v>333</v>
      </c>
    </row>
    <row r="19" customFormat="false" ht="13.8" hidden="false" customHeight="false" outlineLevel="0" collapsed="false">
      <c r="A19" s="7"/>
      <c r="B19" s="8"/>
      <c r="C19" s="9" t="s">
        <v>176</v>
      </c>
      <c r="D19" s="10" t="n">
        <v>792</v>
      </c>
      <c r="E19" s="11" t="s">
        <v>992</v>
      </c>
    </row>
    <row r="20" customFormat="false" ht="13.8" hidden="false" customHeight="false" outlineLevel="0" collapsed="false">
      <c r="A20" s="7"/>
      <c r="B20" s="8"/>
      <c r="C20" s="9" t="s">
        <v>176</v>
      </c>
      <c r="D20" s="10" t="n">
        <v>417</v>
      </c>
      <c r="E20" s="11" t="s">
        <v>993</v>
      </c>
    </row>
    <row r="21" customFormat="false" ht="13.8" hidden="false" customHeight="false" outlineLevel="0" collapsed="false">
      <c r="A21" s="7"/>
      <c r="B21" s="8"/>
      <c r="C21" s="9" t="s">
        <v>176</v>
      </c>
      <c r="D21" s="10" t="n">
        <v>433</v>
      </c>
      <c r="E21" s="11" t="s">
        <v>993</v>
      </c>
    </row>
    <row r="22" customFormat="false" ht="13.8" hidden="false" customHeight="false" outlineLevel="0" collapsed="false">
      <c r="A22" s="7"/>
      <c r="B22" s="8"/>
      <c r="C22" s="9" t="s">
        <v>176</v>
      </c>
      <c r="D22" s="10" t="n">
        <v>497</v>
      </c>
      <c r="E22" s="11" t="s">
        <v>993</v>
      </c>
    </row>
    <row r="23" customFormat="false" ht="13.8" hidden="false" customHeight="false" outlineLevel="0" collapsed="false">
      <c r="A23" s="7"/>
      <c r="B23" s="8"/>
      <c r="C23" s="9" t="s">
        <v>176</v>
      </c>
      <c r="D23" s="10" t="n">
        <v>388</v>
      </c>
      <c r="E23" s="11" t="s">
        <v>993</v>
      </c>
    </row>
    <row r="24" customFormat="false" ht="13.8" hidden="false" customHeight="false" outlineLevel="0" collapsed="false">
      <c r="A24" s="7"/>
      <c r="B24" s="8"/>
      <c r="C24" s="9" t="s">
        <v>176</v>
      </c>
      <c r="D24" s="10" t="n">
        <v>453</v>
      </c>
      <c r="E24" s="11" t="s">
        <v>993</v>
      </c>
    </row>
    <row r="25" customFormat="false" ht="13.8" hidden="false" customHeight="false" outlineLevel="0" collapsed="false">
      <c r="A25" s="7"/>
      <c r="B25" s="8"/>
      <c r="C25" s="9" t="s">
        <v>176</v>
      </c>
      <c r="D25" s="10" t="n">
        <v>145</v>
      </c>
      <c r="E25" s="11" t="s">
        <v>993</v>
      </c>
    </row>
    <row r="26" customFormat="false" ht="13.8" hidden="false" customHeight="false" outlineLevel="0" collapsed="false">
      <c r="A26" s="7"/>
      <c r="B26" s="8"/>
      <c r="C26" s="9" t="s">
        <v>176</v>
      </c>
      <c r="D26" s="10" t="n">
        <v>350</v>
      </c>
      <c r="E26" s="11" t="s">
        <v>993</v>
      </c>
    </row>
    <row r="27" customFormat="false" ht="13.8" hidden="false" customHeight="false" outlineLevel="0" collapsed="false">
      <c r="A27" s="7"/>
      <c r="B27" s="8"/>
      <c r="C27" s="9" t="s">
        <v>176</v>
      </c>
      <c r="D27" s="10" t="n">
        <v>385</v>
      </c>
      <c r="E27" s="11" t="s">
        <v>993</v>
      </c>
    </row>
    <row r="28" customFormat="false" ht="15" hidden="false" customHeight="false" outlineLevel="0" collapsed="false">
      <c r="A28" s="4" t="s">
        <v>28</v>
      </c>
      <c r="B28" s="4"/>
      <c r="C28" s="13"/>
      <c r="D28" s="14" t="n">
        <f aca="false">SUM(D4:D27)</f>
        <v>972498</v>
      </c>
      <c r="E28" s="15"/>
    </row>
    <row r="29" customFormat="false" ht="13.8" hidden="false" customHeight="false" outlineLevel="0" collapsed="false">
      <c r="A29" s="12" t="s">
        <v>29</v>
      </c>
      <c r="B29" s="12"/>
      <c r="C29" s="9" t="s">
        <v>158</v>
      </c>
      <c r="D29" s="10" t="n">
        <v>49410</v>
      </c>
      <c r="E29" s="12" t="s">
        <v>25</v>
      </c>
    </row>
    <row r="30" customFormat="false" ht="15" hidden="false" customHeight="false" outlineLevel="0" collapsed="false">
      <c r="A30" s="4" t="s">
        <v>31</v>
      </c>
      <c r="B30" s="4"/>
      <c r="C30" s="13"/>
      <c r="D30" s="14" t="n">
        <f aca="false">D29</f>
        <v>49410</v>
      </c>
      <c r="E30" s="4"/>
    </row>
    <row r="31" customFormat="false" ht="13.8" hidden="false" customHeight="false" outlineLevel="0" collapsed="false">
      <c r="A31" s="12" t="s">
        <v>32</v>
      </c>
      <c r="B31" s="12"/>
      <c r="C31" s="9" t="s">
        <v>152</v>
      </c>
      <c r="D31" s="10" t="n">
        <v>1263</v>
      </c>
      <c r="E31" s="12" t="s">
        <v>994</v>
      </c>
    </row>
    <row r="32" customFormat="false" ht="13.8" hidden="false" customHeight="false" outlineLevel="0" collapsed="false">
      <c r="A32" s="12"/>
      <c r="B32" s="12"/>
      <c r="C32" s="9" t="s">
        <v>152</v>
      </c>
      <c r="D32" s="10" t="n">
        <v>4843</v>
      </c>
      <c r="E32" s="12" t="s">
        <v>995</v>
      </c>
    </row>
    <row r="33" customFormat="false" ht="13.8" hidden="false" customHeight="false" outlineLevel="0" collapsed="false">
      <c r="A33" s="12"/>
      <c r="B33" s="12"/>
      <c r="C33" s="9" t="s">
        <v>152</v>
      </c>
      <c r="D33" s="10" t="n">
        <v>1938</v>
      </c>
      <c r="E33" s="12" t="s">
        <v>996</v>
      </c>
    </row>
    <row r="34" customFormat="false" ht="13.8" hidden="false" customHeight="false" outlineLevel="0" collapsed="false">
      <c r="A34" s="12"/>
      <c r="B34" s="12"/>
      <c r="C34" s="9" t="s">
        <v>238</v>
      </c>
      <c r="D34" s="10" t="n">
        <v>1</v>
      </c>
      <c r="E34" s="12" t="s">
        <v>997</v>
      </c>
    </row>
    <row r="35" customFormat="false" ht="13.8" hidden="false" customHeight="false" outlineLevel="0" collapsed="false">
      <c r="A35" s="12"/>
      <c r="B35" s="12"/>
      <c r="C35" s="9" t="s">
        <v>176</v>
      </c>
      <c r="D35" s="10" t="n">
        <v>10840</v>
      </c>
      <c r="E35" s="12" t="s">
        <v>997</v>
      </c>
    </row>
    <row r="36" customFormat="false" ht="13.8" hidden="false" customHeight="false" outlineLevel="0" collapsed="false">
      <c r="A36" s="12"/>
      <c r="B36" s="12"/>
      <c r="C36" s="9" t="s">
        <v>42</v>
      </c>
      <c r="D36" s="10" t="n">
        <v>490</v>
      </c>
      <c r="E36" s="12" t="s">
        <v>333</v>
      </c>
    </row>
    <row r="37" customFormat="false" ht="15" hidden="false" customHeight="false" outlineLevel="0" collapsed="false">
      <c r="A37" s="4" t="s">
        <v>38</v>
      </c>
      <c r="B37" s="4"/>
      <c r="C37" s="13"/>
      <c r="D37" s="14" t="n">
        <f aca="false">SUM(D31:D36)</f>
        <v>19375</v>
      </c>
      <c r="E37" s="17"/>
    </row>
    <row r="38" customFormat="false" ht="13.8" hidden="false" customHeight="false" outlineLevel="0" collapsed="false">
      <c r="A38" s="12" t="s">
        <v>39</v>
      </c>
      <c r="B38" s="4"/>
      <c r="C38" s="55" t="s">
        <v>156</v>
      </c>
      <c r="D38" s="57" t="n">
        <v>311</v>
      </c>
      <c r="E38" s="12" t="s">
        <v>569</v>
      </c>
    </row>
    <row r="39" customFormat="false" ht="13.8" hidden="false" customHeight="false" outlineLevel="0" collapsed="false">
      <c r="A39" s="12"/>
      <c r="B39" s="4"/>
      <c r="C39" s="55" t="s">
        <v>156</v>
      </c>
      <c r="D39" s="57" t="n">
        <v>288</v>
      </c>
      <c r="E39" s="12" t="s">
        <v>569</v>
      </c>
    </row>
    <row r="40" customFormat="false" ht="13.8" hidden="false" customHeight="false" outlineLevel="0" collapsed="false">
      <c r="A40" s="12"/>
      <c r="B40" s="4"/>
      <c r="C40" s="55" t="s">
        <v>143</v>
      </c>
      <c r="D40" s="57" t="n">
        <v>23</v>
      </c>
      <c r="E40" s="12" t="s">
        <v>569</v>
      </c>
    </row>
    <row r="41" customFormat="false" ht="13.8" hidden="false" customHeight="false" outlineLevel="0" collapsed="false">
      <c r="A41" s="12"/>
      <c r="B41" s="4"/>
      <c r="C41" s="55" t="s">
        <v>143</v>
      </c>
      <c r="D41" s="57" t="n">
        <v>288</v>
      </c>
      <c r="E41" s="12" t="s">
        <v>569</v>
      </c>
    </row>
    <row r="42" customFormat="false" ht="13.8" hidden="false" customHeight="false" outlineLevel="0" collapsed="false">
      <c r="A42" s="12"/>
      <c r="B42" s="4"/>
      <c r="C42" s="55" t="s">
        <v>164</v>
      </c>
      <c r="D42" s="57" t="n">
        <v>46</v>
      </c>
      <c r="E42" s="12" t="s">
        <v>569</v>
      </c>
    </row>
    <row r="43" customFormat="false" ht="13.8" hidden="false" customHeight="false" outlineLevel="0" collapsed="false">
      <c r="A43" s="12"/>
      <c r="B43" s="4"/>
      <c r="C43" s="55" t="s">
        <v>164</v>
      </c>
      <c r="D43" s="57" t="n">
        <v>311</v>
      </c>
      <c r="E43" s="12" t="s">
        <v>569</v>
      </c>
    </row>
    <row r="44" customFormat="false" ht="13.8" hidden="false" customHeight="false" outlineLevel="0" collapsed="false">
      <c r="A44" s="12"/>
      <c r="B44" s="4"/>
      <c r="C44" s="55" t="s">
        <v>164</v>
      </c>
      <c r="D44" s="57" t="n">
        <v>288</v>
      </c>
      <c r="E44" s="12" t="s">
        <v>569</v>
      </c>
    </row>
    <row r="45" customFormat="false" ht="13.8" hidden="false" customHeight="false" outlineLevel="0" collapsed="false">
      <c r="A45" s="12"/>
      <c r="B45" s="4"/>
      <c r="C45" s="55" t="s">
        <v>164</v>
      </c>
      <c r="D45" s="57" t="n">
        <v>288</v>
      </c>
      <c r="E45" s="12" t="s">
        <v>569</v>
      </c>
    </row>
    <row r="46" customFormat="false" ht="13.8" hidden="false" customHeight="false" outlineLevel="0" collapsed="false">
      <c r="A46" s="12"/>
      <c r="B46" s="4"/>
      <c r="C46" s="55" t="s">
        <v>131</v>
      </c>
      <c r="D46" s="57" t="n">
        <v>788</v>
      </c>
      <c r="E46" s="12" t="s">
        <v>569</v>
      </c>
    </row>
    <row r="47" customFormat="false" ht="13.8" hidden="false" customHeight="false" outlineLevel="0" collapsed="false">
      <c r="A47" s="17"/>
      <c r="B47" s="12"/>
      <c r="C47" s="9" t="s">
        <v>131</v>
      </c>
      <c r="D47" s="10" t="n">
        <v>788</v>
      </c>
      <c r="E47" s="12" t="s">
        <v>569</v>
      </c>
    </row>
    <row r="48" customFormat="false" ht="13.8" hidden="false" customHeight="false" outlineLevel="0" collapsed="false">
      <c r="A48" s="12"/>
      <c r="B48" s="12"/>
      <c r="C48" s="9" t="s">
        <v>131</v>
      </c>
      <c r="D48" s="10" t="n">
        <v>788</v>
      </c>
      <c r="E48" s="12" t="s">
        <v>569</v>
      </c>
    </row>
    <row r="49" customFormat="false" ht="13.8" hidden="false" customHeight="false" outlineLevel="0" collapsed="false">
      <c r="A49" s="12"/>
      <c r="B49" s="12"/>
      <c r="C49" s="9" t="s">
        <v>131</v>
      </c>
      <c r="D49" s="10" t="n">
        <v>288</v>
      </c>
      <c r="E49" s="12" t="s">
        <v>569</v>
      </c>
    </row>
    <row r="50" customFormat="false" ht="13.8" hidden="false" customHeight="false" outlineLevel="0" collapsed="false">
      <c r="A50" s="12"/>
      <c r="B50" s="12"/>
      <c r="C50" s="9" t="s">
        <v>176</v>
      </c>
      <c r="D50" s="10" t="n">
        <v>311</v>
      </c>
      <c r="E50" s="12" t="s">
        <v>569</v>
      </c>
    </row>
    <row r="51" customFormat="false" ht="15" hidden="false" customHeight="false" outlineLevel="0" collapsed="false">
      <c r="A51" s="12"/>
      <c r="B51" s="12"/>
      <c r="C51" s="9" t="s">
        <v>228</v>
      </c>
      <c r="D51" s="10" t="n">
        <v>288</v>
      </c>
      <c r="E51" s="12" t="s">
        <v>569</v>
      </c>
    </row>
    <row r="52" customFormat="false" ht="13.8" hidden="false" customHeight="false" outlineLevel="0" collapsed="false">
      <c r="A52" s="12"/>
      <c r="B52" s="12"/>
      <c r="C52" s="9" t="s">
        <v>313</v>
      </c>
      <c r="D52" s="10" t="n">
        <v>288</v>
      </c>
      <c r="E52" s="12" t="s">
        <v>569</v>
      </c>
    </row>
    <row r="53" customFormat="false" ht="15" hidden="false" customHeight="false" outlineLevel="0" collapsed="false">
      <c r="A53" s="4" t="s">
        <v>43</v>
      </c>
      <c r="B53" s="4"/>
      <c r="C53" s="13"/>
      <c r="D53" s="14" t="n">
        <f aca="false">SUM(D38:D52)</f>
        <v>5382</v>
      </c>
      <c r="E53" s="17"/>
    </row>
    <row r="54" customFormat="false" ht="13.8" hidden="false" customHeight="false" outlineLevel="0" collapsed="false">
      <c r="A54" s="12" t="s">
        <v>44</v>
      </c>
      <c r="B54" s="12"/>
      <c r="C54" s="9" t="s">
        <v>158</v>
      </c>
      <c r="D54" s="10" t="n">
        <v>37809</v>
      </c>
      <c r="E54" s="12" t="s">
        <v>171</v>
      </c>
    </row>
    <row r="55" customFormat="false" ht="15" hidden="false" customHeight="false" outlineLevel="0" collapsed="false">
      <c r="A55" s="4" t="s">
        <v>45</v>
      </c>
      <c r="B55" s="4"/>
      <c r="C55" s="13"/>
      <c r="D55" s="14" t="n">
        <f aca="false">D54</f>
        <v>37809</v>
      </c>
      <c r="E55" s="4"/>
    </row>
    <row r="56" s="53" customFormat="true" ht="13.8" hidden="false" customHeight="false" outlineLevel="0" collapsed="false">
      <c r="A56" s="12" t="s">
        <v>50</v>
      </c>
      <c r="B56" s="12"/>
      <c r="C56" s="9" t="s">
        <v>158</v>
      </c>
      <c r="D56" s="10" t="n">
        <v>1428</v>
      </c>
      <c r="E56" s="12" t="s">
        <v>27</v>
      </c>
    </row>
    <row r="57" customFormat="false" ht="13.8" hidden="false" customHeight="false" outlineLevel="0" collapsed="false">
      <c r="A57" s="4" t="s">
        <v>52</v>
      </c>
      <c r="B57" s="4"/>
      <c r="C57" s="13"/>
      <c r="D57" s="14" t="n">
        <f aca="false">(D56)</f>
        <v>1428</v>
      </c>
      <c r="E57" s="4"/>
    </row>
    <row r="58" customFormat="false" ht="13.8" hidden="false" customHeight="false" outlineLevel="0" collapsed="false">
      <c r="A58" s="12" t="s">
        <v>46</v>
      </c>
      <c r="B58" s="12"/>
      <c r="C58" s="9" t="s">
        <v>152</v>
      </c>
      <c r="D58" s="18" t="n">
        <v>24225</v>
      </c>
      <c r="E58" s="11" t="s">
        <v>570</v>
      </c>
    </row>
    <row r="59" customFormat="false" ht="13.8" hidden="false" customHeight="false" outlineLevel="0" collapsed="false">
      <c r="A59" s="12"/>
      <c r="B59" s="12"/>
      <c r="C59" s="9" t="s">
        <v>158</v>
      </c>
      <c r="D59" s="18" t="n">
        <v>30428</v>
      </c>
      <c r="E59" s="11" t="s">
        <v>998</v>
      </c>
    </row>
    <row r="60" customFormat="false" ht="15" hidden="false" customHeight="false" outlineLevel="0" collapsed="false">
      <c r="A60" s="4" t="s">
        <v>49</v>
      </c>
      <c r="B60" s="4"/>
      <c r="C60" s="13"/>
      <c r="D60" s="14" t="n">
        <f aca="false">SUM(D58:D59)</f>
        <v>54653</v>
      </c>
      <c r="E60" s="17"/>
    </row>
    <row r="61" s="2" customFormat="true" ht="13.8" hidden="false" customHeight="false" outlineLevel="0" collapsed="false">
      <c r="A61" s="2" t="s">
        <v>999</v>
      </c>
      <c r="D61" s="3" t="n">
        <f aca="false">(D28+D30+D37+D53+D55+D57+D60)</f>
        <v>1140555</v>
      </c>
    </row>
    <row r="1048556" customFormat="false" ht="12.8" hidden="false" customHeight="false" outlineLevel="0" collapsed="false"/>
    <row r="1048557" customFormat="false" ht="12.8" hidden="false" customHeight="false" outlineLevel="0" collapsed="false"/>
    <row r="1048558" customFormat="false" ht="12.8" hidden="false" customHeight="false" outlineLevel="0" collapsed="false"/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048576"/>
  <sheetViews>
    <sheetView showFormulas="false" showGridLines="true" showRowColHeaders="true" showZeros="true" rightToLeft="false" tabSelected="false" showOutlineSymbols="true" defaultGridColor="true" view="normal" topLeftCell="A170" colorId="64" zoomScale="100" zoomScaleNormal="100" zoomScalePageLayoutView="100" workbookViewId="0">
      <selection pane="topLeft" activeCell="K198" activeCellId="0" sqref="K198"/>
    </sheetView>
  </sheetViews>
  <sheetFormatPr defaultRowHeight="15" zeroHeight="false" outlineLevelRow="0" outlineLevelCol="0"/>
  <cols>
    <col collapsed="false" customWidth="true" hidden="false" outlineLevel="0" max="1" min="1" style="0" width="25.4"/>
    <col collapsed="false" customWidth="true" hidden="false" outlineLevel="0" max="3" min="2" style="0" width="9.13"/>
    <col collapsed="false" customWidth="true" hidden="false" outlineLevel="0" max="4" min="4" style="0" width="13.43"/>
    <col collapsed="false" customWidth="true" hidden="false" outlineLevel="0" max="5" min="5" style="0" width="95.71"/>
    <col collapsed="false" customWidth="true" hidden="false" outlineLevel="0" max="1025" min="6" style="0" width="9.13"/>
  </cols>
  <sheetData>
    <row r="1" customFormat="false" ht="15" hidden="false" customHeight="false" outlineLevel="0" collapsed="false">
      <c r="A1" s="2" t="s">
        <v>367</v>
      </c>
      <c r="B1" s="2"/>
      <c r="C1" s="2"/>
      <c r="D1" s="2"/>
    </row>
    <row r="2" customFormat="false" ht="15" hidden="false" customHeight="false" outlineLevel="0" collapsed="false">
      <c r="A2" s="2" t="s">
        <v>1</v>
      </c>
      <c r="B2" s="2"/>
      <c r="C2" s="2"/>
      <c r="D2" s="2"/>
    </row>
    <row r="3" customFormat="false" ht="15" hidden="false" customHeight="false" outlineLevel="0" collapsed="false">
      <c r="A3" s="2"/>
      <c r="B3" s="2"/>
      <c r="C3" s="2"/>
      <c r="D3" s="2"/>
    </row>
    <row r="4" customFormat="false" ht="15" hidden="false" customHeight="false" outlineLevel="0" collapsed="false">
      <c r="A4" s="2" t="s">
        <v>2</v>
      </c>
      <c r="B4" s="2"/>
      <c r="C4" s="2"/>
      <c r="D4" s="2"/>
    </row>
    <row r="5" customFormat="false" ht="15" hidden="false" customHeight="false" outlineLevel="0" collapsed="false">
      <c r="A5" s="2" t="s">
        <v>54</v>
      </c>
      <c r="B5" s="2"/>
      <c r="C5" s="2"/>
      <c r="D5" s="2"/>
    </row>
    <row r="6" customFormat="false" ht="15" hidden="false" customHeight="false" outlineLevel="0" collapsed="false">
      <c r="A6" s="2"/>
      <c r="B6" s="2"/>
      <c r="C6" s="2"/>
      <c r="D6" s="2"/>
    </row>
    <row r="7" customFormat="false" ht="15" hidden="false" customHeight="false" outlineLevel="0" collapsed="false">
      <c r="A7" s="2"/>
      <c r="B7" s="2"/>
      <c r="C7" s="2"/>
      <c r="D7" s="2"/>
    </row>
    <row r="8" customFormat="false" ht="15" hidden="false" customHeight="false" outlineLevel="0" collapsed="false">
      <c r="A8" s="2" t="s">
        <v>648</v>
      </c>
      <c r="B8" s="2"/>
      <c r="C8" s="2"/>
      <c r="D8" s="60" t="s">
        <v>1000</v>
      </c>
      <c r="E8" s="76" t="n">
        <v>2023</v>
      </c>
    </row>
    <row r="10" customFormat="false" ht="15" hidden="false" customHeight="false" outlineLevel="0" collapsed="false">
      <c r="A10" s="4" t="s">
        <v>5</v>
      </c>
      <c r="B10" s="5" t="s">
        <v>6</v>
      </c>
      <c r="C10" s="5" t="s">
        <v>7</v>
      </c>
      <c r="D10" s="5" t="s">
        <v>8</v>
      </c>
      <c r="E10" s="4" t="s">
        <v>9</v>
      </c>
    </row>
    <row r="11" customFormat="false" ht="13.8" hidden="false" customHeight="false" outlineLevel="0" collapsed="false">
      <c r="A11" s="7" t="s">
        <v>55</v>
      </c>
      <c r="B11" s="5"/>
      <c r="C11" s="9" t="s">
        <v>152</v>
      </c>
      <c r="D11" s="22" t="n">
        <v>4127.49</v>
      </c>
      <c r="E11" s="12" t="s">
        <v>1001</v>
      </c>
    </row>
    <row r="12" customFormat="false" ht="15" hidden="false" customHeight="false" outlineLevel="0" collapsed="false">
      <c r="A12" s="23" t="s">
        <v>56</v>
      </c>
      <c r="B12" s="5"/>
      <c r="C12" s="5"/>
      <c r="D12" s="14" t="n">
        <f aca="false">SUM(D11:D11)</f>
        <v>4127.49</v>
      </c>
      <c r="E12" s="4"/>
    </row>
    <row r="13" customFormat="false" ht="13.8" hidden="false" customHeight="false" outlineLevel="0" collapsed="false">
      <c r="A13" s="77" t="s">
        <v>178</v>
      </c>
      <c r="B13" s="8"/>
      <c r="C13" s="17"/>
      <c r="D13" s="17"/>
    </row>
    <row r="14" customFormat="false" ht="15" hidden="false" customHeight="false" outlineLevel="0" collapsed="false">
      <c r="A14" s="23" t="s">
        <v>181</v>
      </c>
      <c r="B14" s="8"/>
      <c r="C14" s="8"/>
      <c r="D14" s="14" t="n">
        <f aca="false">SUM(D13:D13)</f>
        <v>0</v>
      </c>
      <c r="E14" s="12"/>
    </row>
    <row r="15" customFormat="false" ht="13.8" hidden="false" customHeight="false" outlineLevel="0" collapsed="false">
      <c r="A15" s="7" t="s">
        <v>57</v>
      </c>
      <c r="B15" s="8"/>
      <c r="C15" s="9" t="s">
        <v>152</v>
      </c>
      <c r="D15" s="10" t="n">
        <v>20799.96</v>
      </c>
      <c r="E15" s="12" t="s">
        <v>1002</v>
      </c>
    </row>
    <row r="16" customFormat="false" ht="15" hidden="false" customHeight="false" outlineLevel="0" collapsed="false">
      <c r="A16" s="7"/>
      <c r="B16" s="8"/>
      <c r="C16" s="9" t="s">
        <v>152</v>
      </c>
      <c r="D16" s="10" t="n">
        <v>20239.92</v>
      </c>
      <c r="E16" s="12" t="s">
        <v>1003</v>
      </c>
    </row>
    <row r="17" customFormat="false" ht="15" hidden="false" customHeight="false" outlineLevel="0" collapsed="false">
      <c r="A17" s="23" t="s">
        <v>59</v>
      </c>
      <c r="B17" s="5"/>
      <c r="C17" s="24"/>
      <c r="D17" s="14" t="n">
        <f aca="false">SUM(D15:D16)</f>
        <v>41039.88</v>
      </c>
      <c r="E17" s="4"/>
    </row>
    <row r="18" customFormat="false" ht="13.8" hidden="false" customHeight="false" outlineLevel="0" collapsed="false">
      <c r="A18" s="7" t="s">
        <v>60</v>
      </c>
      <c r="B18" s="8"/>
      <c r="C18" s="9" t="s">
        <v>152</v>
      </c>
      <c r="D18" s="10" t="n">
        <v>1363.19</v>
      </c>
      <c r="E18" s="12" t="s">
        <v>1004</v>
      </c>
    </row>
    <row r="19" customFormat="false" ht="13.8" hidden="false" customHeight="false" outlineLevel="0" collapsed="false">
      <c r="A19" s="7"/>
      <c r="B19" s="8"/>
      <c r="C19" s="9" t="s">
        <v>133</v>
      </c>
      <c r="D19" s="10" t="n">
        <v>2131.11</v>
      </c>
      <c r="E19" s="12" t="s">
        <v>1005</v>
      </c>
    </row>
    <row r="20" customFormat="false" ht="15" hidden="false" customHeight="false" outlineLevel="0" collapsed="false">
      <c r="A20" s="23" t="s">
        <v>64</v>
      </c>
      <c r="B20" s="5"/>
      <c r="C20" s="24"/>
      <c r="D20" s="14" t="n">
        <f aca="false">SUM(D18:D19)</f>
        <v>3494.3</v>
      </c>
      <c r="E20" s="4"/>
    </row>
    <row r="21" customFormat="false" ht="13.8" hidden="false" customHeight="false" outlineLevel="0" collapsed="false">
      <c r="A21" s="7" t="s">
        <v>65</v>
      </c>
      <c r="B21" s="5"/>
      <c r="C21" s="55" t="s">
        <v>61</v>
      </c>
      <c r="D21" s="57" t="n">
        <v>8458.06</v>
      </c>
      <c r="E21" s="12" t="s">
        <v>1006</v>
      </c>
    </row>
    <row r="22" customFormat="false" ht="15" hidden="false" customHeight="false" outlineLevel="0" collapsed="false">
      <c r="A22" s="23" t="s">
        <v>68</v>
      </c>
      <c r="B22" s="4"/>
      <c r="C22" s="25"/>
      <c r="D22" s="14" t="n">
        <f aca="false">SUM(D21:D21)</f>
        <v>8458.06</v>
      </c>
      <c r="E22" s="4"/>
    </row>
    <row r="23" customFormat="false" ht="13.8" hidden="false" customHeight="false" outlineLevel="0" collapsed="false">
      <c r="A23" s="7" t="s">
        <v>69</v>
      </c>
      <c r="B23" s="4"/>
      <c r="C23" s="55" t="s">
        <v>152</v>
      </c>
      <c r="D23" s="57" t="n">
        <v>4103.12</v>
      </c>
      <c r="E23" s="27" t="s">
        <v>1007</v>
      </c>
    </row>
    <row r="24" customFormat="false" ht="15" hidden="false" customHeight="false" outlineLevel="0" collapsed="false">
      <c r="A24" s="23" t="s">
        <v>73</v>
      </c>
      <c r="B24" s="4"/>
      <c r="C24" s="25"/>
      <c r="D24" s="14" t="n">
        <f aca="false">SUM(D23:D23)</f>
        <v>4103.12</v>
      </c>
      <c r="E24" s="4"/>
    </row>
    <row r="25" customFormat="false" ht="15" hidden="false" customHeight="false" outlineLevel="0" collapsed="false">
      <c r="A25" s="77" t="s">
        <v>263</v>
      </c>
      <c r="B25" s="12"/>
      <c r="C25" s="44"/>
      <c r="D25" s="10"/>
      <c r="E25" s="12"/>
    </row>
    <row r="26" customFormat="false" ht="15" hidden="false" customHeight="false" outlineLevel="0" collapsed="false">
      <c r="A26" s="23" t="s">
        <v>265</v>
      </c>
      <c r="B26" s="4"/>
      <c r="C26" s="25"/>
      <c r="D26" s="14" t="n">
        <f aca="false">SUM(D25:D25)</f>
        <v>0</v>
      </c>
      <c r="E26" s="4"/>
    </row>
    <row r="27" customFormat="false" ht="13.8" hidden="false" customHeight="false" outlineLevel="0" collapsed="false">
      <c r="A27" s="7" t="s">
        <v>74</v>
      </c>
      <c r="B27" s="12"/>
      <c r="C27" s="17" t="n">
        <v>11</v>
      </c>
      <c r="D27" s="17" t="n">
        <v>25.3</v>
      </c>
      <c r="E27" s="0" t="s">
        <v>1008</v>
      </c>
    </row>
    <row r="28" customFormat="false" ht="13.8" hidden="false" customHeight="false" outlineLevel="0" collapsed="false">
      <c r="A28" s="7"/>
      <c r="B28" s="12"/>
      <c r="C28" s="9" t="s">
        <v>133</v>
      </c>
      <c r="D28" s="26" t="n">
        <v>25.3</v>
      </c>
      <c r="E28" s="12" t="s">
        <v>1008</v>
      </c>
    </row>
    <row r="29" customFormat="false" ht="13.8" hidden="false" customHeight="false" outlineLevel="0" collapsed="false">
      <c r="A29" s="7"/>
      <c r="B29" s="12"/>
      <c r="C29" s="9" t="s">
        <v>133</v>
      </c>
      <c r="D29" s="26" t="n">
        <v>50.6</v>
      </c>
      <c r="E29" s="12" t="s">
        <v>1008</v>
      </c>
    </row>
    <row r="30" customFormat="false" ht="13.8" hidden="false" customHeight="false" outlineLevel="0" collapsed="false">
      <c r="A30" s="7"/>
      <c r="B30" s="12"/>
      <c r="C30" s="9" t="s">
        <v>133</v>
      </c>
      <c r="D30" s="26" t="n">
        <v>25.3</v>
      </c>
      <c r="E30" s="12" t="s">
        <v>1008</v>
      </c>
    </row>
    <row r="31" customFormat="false" ht="13.8" hidden="false" customHeight="false" outlineLevel="0" collapsed="false">
      <c r="A31" s="7"/>
      <c r="B31" s="12"/>
      <c r="C31" s="9" t="s">
        <v>79</v>
      </c>
      <c r="D31" s="26" t="n">
        <v>3511.17</v>
      </c>
      <c r="E31" s="12" t="s">
        <v>1009</v>
      </c>
    </row>
    <row r="32" customFormat="false" ht="13.8" hidden="false" customHeight="false" outlineLevel="0" collapsed="false">
      <c r="A32" s="7"/>
      <c r="B32" s="12"/>
      <c r="C32" s="9" t="s">
        <v>79</v>
      </c>
      <c r="D32" s="26" t="n">
        <v>1005.88</v>
      </c>
      <c r="E32" s="12" t="s">
        <v>1010</v>
      </c>
    </row>
    <row r="33" customFormat="false" ht="13.8" hidden="false" customHeight="false" outlineLevel="0" collapsed="false">
      <c r="A33" s="7"/>
      <c r="B33" s="12"/>
      <c r="C33" s="9" t="s">
        <v>79</v>
      </c>
      <c r="D33" s="26" t="n">
        <v>1006.03</v>
      </c>
      <c r="E33" s="12" t="s">
        <v>1011</v>
      </c>
    </row>
    <row r="34" customFormat="false" ht="13.8" hidden="false" customHeight="false" outlineLevel="0" collapsed="false">
      <c r="A34" s="7"/>
      <c r="B34" s="12"/>
      <c r="C34" s="9" t="s">
        <v>221</v>
      </c>
      <c r="D34" s="26" t="n">
        <v>25.3</v>
      </c>
      <c r="E34" s="12" t="s">
        <v>1008</v>
      </c>
    </row>
    <row r="35" customFormat="false" ht="13.8" hidden="false" customHeight="false" outlineLevel="0" collapsed="false">
      <c r="A35" s="7"/>
      <c r="B35" s="12"/>
      <c r="C35" s="9" t="s">
        <v>42</v>
      </c>
      <c r="D35" s="26" t="n">
        <v>25.3</v>
      </c>
      <c r="E35" s="12" t="s">
        <v>1008</v>
      </c>
    </row>
    <row r="36" customFormat="false" ht="15" hidden="false" customHeight="false" outlineLevel="0" collapsed="false">
      <c r="A36" s="4" t="s">
        <v>82</v>
      </c>
      <c r="B36" s="4"/>
      <c r="C36" s="13"/>
      <c r="D36" s="14" t="n">
        <f aca="false">SUM(D27:D35)</f>
        <v>5700.18</v>
      </c>
      <c r="E36" s="12"/>
    </row>
    <row r="37" customFormat="false" ht="13.8" hidden="false" customHeight="false" outlineLevel="0" collapsed="false">
      <c r="A37" s="12" t="s">
        <v>83</v>
      </c>
      <c r="B37" s="4"/>
      <c r="C37" s="55" t="s">
        <v>152</v>
      </c>
      <c r="D37" s="57" t="n">
        <v>56.71</v>
      </c>
      <c r="E37" s="12" t="s">
        <v>1012</v>
      </c>
    </row>
    <row r="38" customFormat="false" ht="13.8" hidden="false" customHeight="false" outlineLevel="0" collapsed="false">
      <c r="A38" s="12"/>
      <c r="B38" s="4"/>
      <c r="C38" s="55" t="s">
        <v>152</v>
      </c>
      <c r="D38" s="57" t="n">
        <v>618.09</v>
      </c>
      <c r="E38" s="12" t="s">
        <v>1013</v>
      </c>
    </row>
    <row r="39" customFormat="false" ht="13.8" hidden="false" customHeight="false" outlineLevel="0" collapsed="false">
      <c r="A39" s="12"/>
      <c r="B39" s="4"/>
      <c r="C39" s="55" t="s">
        <v>152</v>
      </c>
      <c r="D39" s="10" t="n">
        <v>2366.96</v>
      </c>
      <c r="E39" s="12" t="s">
        <v>862</v>
      </c>
    </row>
    <row r="40" customFormat="false" ht="13.8" hidden="false" customHeight="false" outlineLevel="0" collapsed="false">
      <c r="A40" s="12"/>
      <c r="B40" s="12"/>
      <c r="C40" s="9" t="s">
        <v>152</v>
      </c>
      <c r="D40" s="26" t="n">
        <v>177.52</v>
      </c>
      <c r="E40" s="12" t="s">
        <v>1014</v>
      </c>
    </row>
    <row r="41" customFormat="false" ht="13.8" hidden="false" customHeight="false" outlineLevel="0" collapsed="false">
      <c r="A41" s="12"/>
      <c r="B41" s="12"/>
      <c r="C41" s="9" t="s">
        <v>152</v>
      </c>
      <c r="D41" s="26" t="n">
        <v>264.54</v>
      </c>
      <c r="E41" s="12" t="s">
        <v>1015</v>
      </c>
    </row>
    <row r="42" customFormat="false" ht="13.8" hidden="false" customHeight="false" outlineLevel="0" collapsed="false">
      <c r="A42" s="12"/>
      <c r="B42" s="12"/>
      <c r="C42" s="9" t="s">
        <v>152</v>
      </c>
      <c r="D42" s="26" t="n">
        <v>183.05</v>
      </c>
      <c r="E42" s="12" t="s">
        <v>1016</v>
      </c>
    </row>
    <row r="43" customFormat="false" ht="13.8" hidden="false" customHeight="false" outlineLevel="0" collapsed="false">
      <c r="A43" s="12"/>
      <c r="B43" s="12"/>
      <c r="C43" s="9" t="s">
        <v>152</v>
      </c>
      <c r="D43" s="26" t="n">
        <v>1995.22</v>
      </c>
      <c r="E43" s="12" t="s">
        <v>1017</v>
      </c>
    </row>
    <row r="44" customFormat="false" ht="13.8" hidden="false" customHeight="false" outlineLevel="0" collapsed="false">
      <c r="A44" s="12"/>
      <c r="B44" s="12"/>
      <c r="C44" s="9" t="s">
        <v>133</v>
      </c>
      <c r="D44" s="26" t="n">
        <v>150</v>
      </c>
      <c r="E44" s="12" t="s">
        <v>1018</v>
      </c>
    </row>
    <row r="45" customFormat="false" ht="13.8" hidden="false" customHeight="false" outlineLevel="0" collapsed="false">
      <c r="A45" s="12"/>
      <c r="B45" s="12"/>
      <c r="C45" s="9" t="s">
        <v>61</v>
      </c>
      <c r="D45" s="10" t="n">
        <v>3809.96</v>
      </c>
      <c r="E45" s="12" t="s">
        <v>1019</v>
      </c>
    </row>
    <row r="46" customFormat="false" ht="13.8" hidden="false" customHeight="false" outlineLevel="0" collapsed="false">
      <c r="A46" s="12"/>
      <c r="B46" s="12"/>
      <c r="C46" s="9" t="s">
        <v>61</v>
      </c>
      <c r="D46" s="10" t="n">
        <v>1799.28</v>
      </c>
      <c r="E46" s="12" t="s">
        <v>1020</v>
      </c>
    </row>
    <row r="47" customFormat="false" ht="13.8" hidden="false" customHeight="false" outlineLevel="0" collapsed="false">
      <c r="A47" s="12"/>
      <c r="B47" s="12"/>
      <c r="C47" s="9" t="s">
        <v>79</v>
      </c>
      <c r="D47" s="10" t="n">
        <v>367.1</v>
      </c>
      <c r="E47" s="12" t="s">
        <v>1021</v>
      </c>
    </row>
    <row r="48" customFormat="false" ht="13.8" hidden="false" customHeight="false" outlineLevel="0" collapsed="false">
      <c r="A48" s="12"/>
      <c r="B48" s="12"/>
      <c r="C48" s="9" t="s">
        <v>79</v>
      </c>
      <c r="D48" s="10" t="n">
        <v>4001.38</v>
      </c>
      <c r="E48" s="12" t="s">
        <v>1022</v>
      </c>
    </row>
    <row r="49" customFormat="false" ht="13.8" hidden="false" customHeight="false" outlineLevel="0" collapsed="false">
      <c r="A49" s="12"/>
      <c r="B49" s="12"/>
      <c r="C49" s="9" t="s">
        <v>79</v>
      </c>
      <c r="D49" s="10" t="n">
        <v>4.9</v>
      </c>
      <c r="E49" s="12" t="s">
        <v>1023</v>
      </c>
    </row>
    <row r="50" customFormat="false" ht="13.8" hidden="false" customHeight="false" outlineLevel="0" collapsed="false">
      <c r="A50" s="12"/>
      <c r="B50" s="12"/>
      <c r="C50" s="9" t="s">
        <v>79</v>
      </c>
      <c r="D50" s="10" t="n">
        <v>53.37</v>
      </c>
      <c r="E50" s="12" t="s">
        <v>1023</v>
      </c>
    </row>
    <row r="51" customFormat="false" ht="13.8" hidden="false" customHeight="false" outlineLevel="0" collapsed="false">
      <c r="A51" s="12"/>
      <c r="B51" s="12"/>
      <c r="C51" s="9" t="s">
        <v>79</v>
      </c>
      <c r="D51" s="10" t="n">
        <v>380.39</v>
      </c>
      <c r="E51" s="12" t="s">
        <v>1024</v>
      </c>
    </row>
    <row r="52" customFormat="false" ht="13.8" hidden="false" customHeight="false" outlineLevel="0" collapsed="false">
      <c r="A52" s="12"/>
      <c r="B52" s="12"/>
      <c r="C52" s="9" t="s">
        <v>79</v>
      </c>
      <c r="D52" s="10" t="n">
        <v>4146.22</v>
      </c>
      <c r="E52" s="12" t="s">
        <v>1024</v>
      </c>
    </row>
    <row r="53" customFormat="false" ht="13.8" hidden="false" customHeight="false" outlineLevel="0" collapsed="false">
      <c r="A53" s="12"/>
      <c r="B53" s="12"/>
      <c r="C53" s="9" t="s">
        <v>79</v>
      </c>
      <c r="D53" s="10" t="n">
        <v>23.7</v>
      </c>
      <c r="E53" s="12" t="s">
        <v>1025</v>
      </c>
    </row>
    <row r="54" customFormat="false" ht="13.8" hidden="false" customHeight="false" outlineLevel="0" collapsed="false">
      <c r="A54" s="12"/>
      <c r="B54" s="12"/>
      <c r="C54" s="9" t="s">
        <v>79</v>
      </c>
      <c r="D54" s="10" t="n">
        <v>258.33</v>
      </c>
      <c r="E54" s="12" t="s">
        <v>1025</v>
      </c>
    </row>
    <row r="55" customFormat="false" ht="13.8" hidden="false" customHeight="false" outlineLevel="0" collapsed="false">
      <c r="A55" s="12"/>
      <c r="B55" s="12"/>
      <c r="C55" s="9" t="s">
        <v>79</v>
      </c>
      <c r="D55" s="10" t="n">
        <v>15.8</v>
      </c>
      <c r="E55" s="12" t="s">
        <v>1026</v>
      </c>
    </row>
    <row r="56" customFormat="false" ht="13.8" hidden="false" customHeight="false" outlineLevel="0" collapsed="false">
      <c r="A56" s="12"/>
      <c r="B56" s="12"/>
      <c r="C56" s="9" t="s">
        <v>79</v>
      </c>
      <c r="D56" s="10" t="n">
        <v>172.22</v>
      </c>
      <c r="E56" s="12" t="s">
        <v>1027</v>
      </c>
    </row>
    <row r="57" customFormat="false" ht="13.8" hidden="false" customHeight="false" outlineLevel="0" collapsed="false">
      <c r="A57" s="12"/>
      <c r="B57" s="12"/>
      <c r="C57" s="9" t="s">
        <v>221</v>
      </c>
      <c r="D57" s="10" t="n">
        <v>170</v>
      </c>
      <c r="E57" s="12" t="s">
        <v>1028</v>
      </c>
    </row>
    <row r="58" customFormat="false" ht="13.8" hidden="false" customHeight="false" outlineLevel="0" collapsed="false">
      <c r="A58" s="12"/>
      <c r="B58" s="12"/>
      <c r="C58" s="9" t="s">
        <v>221</v>
      </c>
      <c r="D58" s="10" t="n">
        <v>250</v>
      </c>
      <c r="E58" s="12" t="s">
        <v>1029</v>
      </c>
    </row>
    <row r="59" customFormat="false" ht="15" hidden="false" customHeight="false" outlineLevel="0" collapsed="false">
      <c r="A59" s="4" t="s">
        <v>90</v>
      </c>
      <c r="B59" s="4"/>
      <c r="C59" s="13"/>
      <c r="D59" s="14" t="n">
        <f aca="false">SUM(D37:D58)</f>
        <v>21264.74</v>
      </c>
      <c r="E59" s="4"/>
    </row>
    <row r="60" customFormat="false" ht="13.8" hidden="false" customHeight="false" outlineLevel="0" collapsed="false">
      <c r="A60" s="12" t="s">
        <v>91</v>
      </c>
      <c r="B60" s="4"/>
      <c r="C60" s="55" t="s">
        <v>430</v>
      </c>
      <c r="D60" s="57" t="n">
        <v>7</v>
      </c>
      <c r="E60" s="12" t="s">
        <v>1030</v>
      </c>
    </row>
    <row r="61" customFormat="false" ht="13.8" hidden="false" customHeight="false" outlineLevel="0" collapsed="false">
      <c r="A61" s="12"/>
      <c r="B61" s="4"/>
      <c r="C61" s="55" t="s">
        <v>188</v>
      </c>
      <c r="D61" s="57" t="n">
        <v>-7</v>
      </c>
      <c r="E61" s="12" t="s">
        <v>1031</v>
      </c>
    </row>
    <row r="62" customFormat="false" ht="13.8" hidden="false" customHeight="false" outlineLevel="0" collapsed="false">
      <c r="A62" s="12"/>
      <c r="B62" s="4"/>
      <c r="C62" s="55" t="s">
        <v>236</v>
      </c>
      <c r="D62" s="57" t="n">
        <v>10.89</v>
      </c>
      <c r="E62" s="12" t="s">
        <v>1032</v>
      </c>
    </row>
    <row r="63" customFormat="false" ht="13.8" hidden="false" customHeight="false" outlineLevel="0" collapsed="false">
      <c r="A63" s="12"/>
      <c r="B63" s="4"/>
      <c r="C63" s="55" t="s">
        <v>236</v>
      </c>
      <c r="D63" s="57" t="n">
        <v>5.73</v>
      </c>
      <c r="E63" s="12" t="s">
        <v>1033</v>
      </c>
    </row>
    <row r="64" customFormat="false" ht="13.8" hidden="false" customHeight="false" outlineLevel="0" collapsed="false">
      <c r="A64" s="12"/>
      <c r="B64" s="4"/>
      <c r="C64" s="55" t="s">
        <v>236</v>
      </c>
      <c r="D64" s="57" t="n">
        <v>178.39</v>
      </c>
      <c r="E64" s="12" t="s">
        <v>1034</v>
      </c>
    </row>
    <row r="65" customFormat="false" ht="13.8" hidden="false" customHeight="false" outlineLevel="0" collapsed="false">
      <c r="A65" s="12"/>
      <c r="B65" s="4"/>
      <c r="C65" s="55" t="s">
        <v>236</v>
      </c>
      <c r="D65" s="57" t="n">
        <v>50.96</v>
      </c>
      <c r="E65" s="12" t="s">
        <v>1035</v>
      </c>
    </row>
    <row r="66" customFormat="false" ht="13.8" hidden="false" customHeight="false" outlineLevel="0" collapsed="false">
      <c r="A66" s="4"/>
      <c r="B66" s="4"/>
      <c r="C66" s="55" t="s">
        <v>236</v>
      </c>
      <c r="D66" s="57" t="n">
        <v>41.72</v>
      </c>
      <c r="E66" s="27" t="s">
        <v>1036</v>
      </c>
    </row>
    <row r="67" customFormat="false" ht="13.8" hidden="false" customHeight="false" outlineLevel="0" collapsed="false">
      <c r="A67" s="4"/>
      <c r="B67" s="4"/>
      <c r="C67" s="17" t="n">
        <v>13</v>
      </c>
      <c r="D67" s="17" t="n">
        <v>20262.13</v>
      </c>
      <c r="E67" s="17" t="s">
        <v>962</v>
      </c>
    </row>
    <row r="68" customFormat="false" ht="13.8" hidden="false" customHeight="false" outlineLevel="0" collapsed="false">
      <c r="B68" s="82"/>
      <c r="C68" s="91" t="s">
        <v>152</v>
      </c>
      <c r="D68" s="92" t="n">
        <v>6545</v>
      </c>
      <c r="E68" s="12" t="s">
        <v>1037</v>
      </c>
    </row>
    <row r="69" customFormat="false" ht="13.8" hidden="false" customHeight="false" outlineLevel="0" collapsed="false">
      <c r="A69" s="12"/>
      <c r="B69" s="4"/>
      <c r="C69" s="9" t="s">
        <v>152</v>
      </c>
      <c r="D69" s="10" t="n">
        <v>18172.73</v>
      </c>
      <c r="E69" s="12" t="s">
        <v>1038</v>
      </c>
    </row>
    <row r="70" customFormat="false" ht="13.8" hidden="false" customHeight="false" outlineLevel="0" collapsed="false">
      <c r="A70" s="12"/>
      <c r="B70" s="4"/>
      <c r="C70" s="9" t="s">
        <v>152</v>
      </c>
      <c r="D70" s="10" t="n">
        <v>1725.5</v>
      </c>
      <c r="E70" s="12" t="s">
        <v>1039</v>
      </c>
    </row>
    <row r="71" customFormat="false" ht="13.8" hidden="false" customHeight="false" outlineLevel="0" collapsed="false">
      <c r="A71" s="12"/>
      <c r="B71" s="4"/>
      <c r="C71" s="9" t="s">
        <v>133</v>
      </c>
      <c r="D71" s="10" t="n">
        <v>1372.41</v>
      </c>
      <c r="E71" s="12" t="s">
        <v>1040</v>
      </c>
    </row>
    <row r="72" customFormat="false" ht="13.8" hidden="false" customHeight="false" outlineLevel="0" collapsed="false">
      <c r="A72" s="12"/>
      <c r="B72" s="4"/>
      <c r="C72" s="9" t="s">
        <v>79</v>
      </c>
      <c r="D72" s="10" t="n">
        <v>410.37</v>
      </c>
      <c r="E72" s="12" t="s">
        <v>963</v>
      </c>
    </row>
    <row r="73" customFormat="false" ht="13.8" hidden="false" customHeight="false" outlineLevel="0" collapsed="false">
      <c r="A73" s="12"/>
      <c r="B73" s="4"/>
      <c r="C73" s="9" t="s">
        <v>79</v>
      </c>
      <c r="D73" s="10" t="n">
        <v>27191.5</v>
      </c>
      <c r="E73" s="12" t="s">
        <v>1041</v>
      </c>
    </row>
    <row r="74" customFormat="false" ht="13.8" hidden="false" customHeight="false" outlineLevel="0" collapsed="false">
      <c r="A74" s="12"/>
      <c r="B74" s="4"/>
      <c r="C74" s="9" t="s">
        <v>79</v>
      </c>
      <c r="D74" s="10" t="n">
        <v>67.35</v>
      </c>
      <c r="E74" s="12" t="s">
        <v>1042</v>
      </c>
    </row>
    <row r="75" customFormat="false" ht="13.8" hidden="false" customHeight="false" outlineLevel="0" collapsed="false">
      <c r="A75" s="12"/>
      <c r="B75" s="4"/>
      <c r="C75" s="9" t="s">
        <v>79</v>
      </c>
      <c r="D75" s="10" t="n">
        <v>21.07</v>
      </c>
      <c r="E75" s="12" t="s">
        <v>1043</v>
      </c>
    </row>
    <row r="76" customFormat="false" ht="13.8" hidden="false" customHeight="false" outlineLevel="0" collapsed="false">
      <c r="A76" s="12"/>
      <c r="B76" s="4"/>
      <c r="C76" s="9" t="s">
        <v>79</v>
      </c>
      <c r="D76" s="10" t="n">
        <v>122.62</v>
      </c>
      <c r="E76" s="12" t="s">
        <v>1044</v>
      </c>
    </row>
    <row r="77" customFormat="false" ht="13.8" hidden="false" customHeight="false" outlineLevel="0" collapsed="false">
      <c r="A77" s="12"/>
      <c r="B77" s="4"/>
      <c r="C77" s="9" t="s">
        <v>79</v>
      </c>
      <c r="D77" s="10" t="n">
        <v>3.51</v>
      </c>
      <c r="E77" s="12" t="s">
        <v>1045</v>
      </c>
    </row>
    <row r="78" customFormat="false" ht="13.8" hidden="false" customHeight="false" outlineLevel="0" collapsed="false">
      <c r="A78" s="12"/>
      <c r="B78" s="4"/>
      <c r="C78" s="9" t="s">
        <v>79</v>
      </c>
      <c r="D78" s="10" t="n">
        <v>28.15</v>
      </c>
      <c r="E78" s="12" t="s">
        <v>1046</v>
      </c>
    </row>
    <row r="79" customFormat="false" ht="13.8" hidden="false" customHeight="false" outlineLevel="0" collapsed="false">
      <c r="A79" s="12"/>
      <c r="B79" s="4"/>
      <c r="C79" s="9" t="s">
        <v>42</v>
      </c>
      <c r="D79" s="10" t="n">
        <v>61.54</v>
      </c>
      <c r="E79" s="12" t="s">
        <v>1047</v>
      </c>
    </row>
    <row r="80" customFormat="false" ht="13.8" hidden="false" customHeight="false" outlineLevel="0" collapsed="false">
      <c r="A80" s="12"/>
      <c r="B80" s="4"/>
      <c r="C80" s="9" t="s">
        <v>42</v>
      </c>
      <c r="D80" s="10" t="n">
        <v>17.75</v>
      </c>
      <c r="E80" s="12" t="s">
        <v>1048</v>
      </c>
    </row>
    <row r="81" customFormat="false" ht="13.8" hidden="false" customHeight="false" outlineLevel="0" collapsed="false">
      <c r="A81" s="12"/>
      <c r="B81" s="4"/>
      <c r="C81" s="9" t="s">
        <v>42</v>
      </c>
      <c r="D81" s="10" t="n">
        <v>78</v>
      </c>
      <c r="E81" s="12" t="s">
        <v>1049</v>
      </c>
    </row>
    <row r="82" customFormat="false" ht="13.8" hidden="false" customHeight="false" outlineLevel="0" collapsed="false">
      <c r="A82" s="12"/>
      <c r="B82" s="4"/>
      <c r="C82" s="9" t="s">
        <v>42</v>
      </c>
      <c r="D82" s="10" t="n">
        <v>7</v>
      </c>
      <c r="E82" s="12" t="s">
        <v>1030</v>
      </c>
    </row>
    <row r="83" customFormat="false" ht="13.8" hidden="false" customHeight="false" outlineLevel="0" collapsed="false">
      <c r="A83" s="12"/>
      <c r="B83" s="4"/>
      <c r="C83" s="9" t="s">
        <v>42</v>
      </c>
      <c r="D83" s="10" t="n">
        <v>2500</v>
      </c>
      <c r="E83" s="12" t="s">
        <v>1050</v>
      </c>
    </row>
    <row r="84" customFormat="false" ht="13.8" hidden="false" customHeight="false" outlineLevel="0" collapsed="false">
      <c r="A84" s="12"/>
      <c r="B84" s="4"/>
      <c r="C84" s="9" t="s">
        <v>42</v>
      </c>
      <c r="D84" s="10" t="n">
        <v>181.3</v>
      </c>
      <c r="E84" s="12" t="s">
        <v>1051</v>
      </c>
    </row>
    <row r="85" customFormat="false" ht="15" hidden="false" customHeight="false" outlineLevel="0" collapsed="false">
      <c r="A85" s="4" t="s">
        <v>108</v>
      </c>
      <c r="B85" s="4"/>
      <c r="C85" s="13"/>
      <c r="D85" s="14" t="n">
        <f aca="false">SUM(D60:D84)</f>
        <v>79055.62</v>
      </c>
      <c r="E85" s="17"/>
    </row>
    <row r="86" customFormat="false" ht="15" hidden="false" customHeight="false" outlineLevel="0" collapsed="false">
      <c r="A86" s="4"/>
      <c r="B86" s="4"/>
      <c r="C86" s="13"/>
      <c r="D86" s="14"/>
      <c r="E86" s="17"/>
    </row>
    <row r="87" customFormat="false" ht="13.8" hidden="false" customHeight="false" outlineLevel="0" collapsed="false">
      <c r="A87" s="78" t="s">
        <v>109</v>
      </c>
      <c r="B87" s="4"/>
      <c r="C87" s="55"/>
      <c r="D87" s="57"/>
      <c r="E87" s="17"/>
    </row>
    <row r="88" customFormat="false" ht="15" hidden="false" customHeight="false" outlineLevel="0" collapsed="false">
      <c r="A88" s="4" t="s">
        <v>111</v>
      </c>
      <c r="B88" s="4"/>
      <c r="C88" s="13"/>
      <c r="D88" s="14" t="n">
        <f aca="false">SUM(D87:D87)</f>
        <v>0</v>
      </c>
      <c r="E88" s="17"/>
    </row>
    <row r="89" customFormat="false" ht="13.8" hidden="false" customHeight="false" outlineLevel="0" collapsed="false">
      <c r="A89" s="12" t="s">
        <v>112</v>
      </c>
      <c r="B89" s="12"/>
      <c r="C89" s="9" t="s">
        <v>236</v>
      </c>
      <c r="D89" s="10" t="n">
        <v>26</v>
      </c>
      <c r="E89" s="12" t="s">
        <v>170</v>
      </c>
    </row>
    <row r="90" customFormat="false" ht="13.8" hidden="false" customHeight="false" outlineLevel="0" collapsed="false">
      <c r="A90" s="12"/>
      <c r="B90" s="12"/>
      <c r="C90" s="9" t="s">
        <v>236</v>
      </c>
      <c r="D90" s="10" t="n">
        <v>38</v>
      </c>
      <c r="E90" s="12" t="s">
        <v>170</v>
      </c>
    </row>
    <row r="91" customFormat="false" ht="13.8" hidden="false" customHeight="false" outlineLevel="0" collapsed="false">
      <c r="A91" s="12"/>
      <c r="B91" s="12"/>
      <c r="C91" s="9" t="s">
        <v>236</v>
      </c>
      <c r="D91" s="10" t="n">
        <v>189.33</v>
      </c>
      <c r="E91" s="12" t="s">
        <v>170</v>
      </c>
    </row>
    <row r="92" customFormat="false" ht="13.8" hidden="false" customHeight="false" outlineLevel="0" collapsed="false">
      <c r="A92" s="12"/>
      <c r="B92" s="12"/>
      <c r="C92" s="9" t="s">
        <v>152</v>
      </c>
      <c r="D92" s="10" t="n">
        <v>540</v>
      </c>
      <c r="E92" s="12" t="s">
        <v>170</v>
      </c>
    </row>
    <row r="93" customFormat="false" ht="13.8" hidden="false" customHeight="false" outlineLevel="0" collapsed="false">
      <c r="A93" s="12"/>
      <c r="B93" s="12"/>
      <c r="C93" s="9" t="s">
        <v>152</v>
      </c>
      <c r="D93" s="10" t="n">
        <v>278.29</v>
      </c>
      <c r="E93" s="12" t="s">
        <v>170</v>
      </c>
    </row>
    <row r="94" customFormat="false" ht="13.8" hidden="false" customHeight="false" outlineLevel="0" collapsed="false">
      <c r="A94" s="12"/>
      <c r="B94" s="12"/>
      <c r="C94" s="9" t="s">
        <v>152</v>
      </c>
      <c r="D94" s="10" t="n">
        <v>168.08</v>
      </c>
      <c r="E94" s="12" t="s">
        <v>170</v>
      </c>
    </row>
    <row r="95" customFormat="false" ht="13.8" hidden="false" customHeight="false" outlineLevel="0" collapsed="false">
      <c r="A95" s="12"/>
      <c r="B95" s="12"/>
      <c r="C95" s="9" t="s">
        <v>152</v>
      </c>
      <c r="D95" s="10" t="n">
        <v>238.04</v>
      </c>
      <c r="E95" s="12" t="s">
        <v>170</v>
      </c>
    </row>
    <row r="96" customFormat="false" ht="13.8" hidden="false" customHeight="false" outlineLevel="0" collapsed="false">
      <c r="A96" s="12"/>
      <c r="B96" s="12"/>
      <c r="C96" s="9" t="s">
        <v>430</v>
      </c>
      <c r="D96" s="10" t="n">
        <v>327.08</v>
      </c>
      <c r="E96" s="12" t="s">
        <v>170</v>
      </c>
    </row>
    <row r="97" customFormat="false" ht="13.8" hidden="false" customHeight="false" outlineLevel="0" collapsed="false">
      <c r="A97" s="12"/>
      <c r="B97" s="12"/>
      <c r="C97" s="9" t="s">
        <v>238</v>
      </c>
      <c r="D97" s="10" t="n">
        <v>176.24</v>
      </c>
      <c r="E97" s="12" t="s">
        <v>170</v>
      </c>
    </row>
    <row r="98" customFormat="false" ht="13.8" hidden="false" customHeight="false" outlineLevel="0" collapsed="false">
      <c r="A98" s="12"/>
      <c r="B98" s="12"/>
      <c r="C98" s="9" t="s">
        <v>238</v>
      </c>
      <c r="D98" s="10" t="n">
        <v>425.22</v>
      </c>
      <c r="E98" s="12" t="s">
        <v>170</v>
      </c>
    </row>
    <row r="99" customFormat="false" ht="13.8" hidden="false" customHeight="false" outlineLevel="0" collapsed="false">
      <c r="A99" s="12"/>
      <c r="B99" s="12"/>
      <c r="C99" s="9" t="s">
        <v>238</v>
      </c>
      <c r="D99" s="10" t="n">
        <v>380.1</v>
      </c>
      <c r="E99" s="12" t="s">
        <v>170</v>
      </c>
    </row>
    <row r="100" customFormat="false" ht="13.8" hidden="false" customHeight="false" outlineLevel="0" collapsed="false">
      <c r="A100" s="12"/>
      <c r="B100" s="12"/>
      <c r="C100" s="9" t="s">
        <v>238</v>
      </c>
      <c r="D100" s="10" t="n">
        <v>512.26</v>
      </c>
      <c r="E100" s="12" t="s">
        <v>170</v>
      </c>
    </row>
    <row r="101" customFormat="false" ht="13.8" hidden="false" customHeight="false" outlineLevel="0" collapsed="false">
      <c r="A101" s="12"/>
      <c r="B101" s="12"/>
      <c r="C101" s="9" t="s">
        <v>221</v>
      </c>
      <c r="D101" s="10" t="n">
        <v>1267.35</v>
      </c>
      <c r="E101" s="12" t="s">
        <v>170</v>
      </c>
    </row>
    <row r="102" customFormat="false" ht="13.8" hidden="false" customHeight="false" outlineLevel="0" collapsed="false">
      <c r="A102" s="12"/>
      <c r="B102" s="12"/>
      <c r="C102" s="9" t="s">
        <v>42</v>
      </c>
      <c r="D102" s="10" t="n">
        <v>26</v>
      </c>
      <c r="E102" s="12" t="s">
        <v>170</v>
      </c>
    </row>
    <row r="103" customFormat="false" ht="15" hidden="false" customHeight="false" outlineLevel="0" collapsed="false">
      <c r="A103" s="4" t="s">
        <v>115</v>
      </c>
      <c r="B103" s="4"/>
      <c r="C103" s="13"/>
      <c r="D103" s="14" t="n">
        <f aca="false">SUM(D89:D102)</f>
        <v>4591.99</v>
      </c>
      <c r="E103" s="4"/>
    </row>
    <row r="104" customFormat="false" ht="13.8" hidden="false" customHeight="false" outlineLevel="0" collapsed="false">
      <c r="A104" s="75" t="s">
        <v>896</v>
      </c>
      <c r="B104" s="12"/>
      <c r="C104" s="9" t="s">
        <v>245</v>
      </c>
      <c r="D104" s="10" t="n">
        <v>8970</v>
      </c>
      <c r="E104" s="12" t="s">
        <v>1052</v>
      </c>
    </row>
    <row r="105" customFormat="false" ht="15" hidden="false" customHeight="false" outlineLevel="0" collapsed="false">
      <c r="A105" s="28" t="s">
        <v>116</v>
      </c>
      <c r="B105" s="4"/>
      <c r="C105" s="13"/>
      <c r="D105" s="14" t="n">
        <f aca="false">SUM(D104:D104)</f>
        <v>8970</v>
      </c>
      <c r="E105" s="4"/>
    </row>
    <row r="106" customFormat="false" ht="15" hidden="false" customHeight="false" outlineLevel="0" collapsed="false">
      <c r="A106" s="87" t="s">
        <v>899</v>
      </c>
      <c r="B106" s="4"/>
      <c r="C106" s="55"/>
      <c r="D106" s="57"/>
      <c r="E106" s="27"/>
    </row>
    <row r="107" customFormat="false" ht="15" hidden="false" customHeight="false" outlineLevel="0" collapsed="false">
      <c r="A107" s="87" t="s">
        <v>310</v>
      </c>
      <c r="B107" s="4"/>
      <c r="C107" s="55"/>
      <c r="D107" s="79" t="n">
        <f aca="false">SUM(D106)</f>
        <v>0</v>
      </c>
      <c r="E107" s="27"/>
    </row>
    <row r="108" customFormat="false" ht="15" hidden="false" customHeight="false" outlineLevel="0" collapsed="false">
      <c r="A108" s="87"/>
      <c r="B108" s="4"/>
      <c r="C108" s="55"/>
      <c r="D108" s="79"/>
      <c r="E108" s="27"/>
    </row>
    <row r="109" customFormat="false" ht="15" hidden="false" customHeight="false" outlineLevel="0" collapsed="false">
      <c r="A109" s="90" t="s">
        <v>972</v>
      </c>
      <c r="B109" s="4"/>
      <c r="C109" s="55" t="s">
        <v>61</v>
      </c>
      <c r="D109" s="57" t="n">
        <v>361.76</v>
      </c>
      <c r="E109" s="27" t="s">
        <v>1053</v>
      </c>
    </row>
    <row r="110" customFormat="false" ht="15" hidden="false" customHeight="false" outlineLevel="0" collapsed="false">
      <c r="A110" s="87" t="s">
        <v>973</v>
      </c>
      <c r="B110" s="4"/>
      <c r="C110" s="55"/>
      <c r="D110" s="79" t="n">
        <f aca="false">SUM(D109)</f>
        <v>361.76</v>
      </c>
      <c r="E110" s="27"/>
    </row>
    <row r="111" customFormat="false" ht="15" hidden="false" customHeight="false" outlineLevel="0" collapsed="false">
      <c r="A111" s="28"/>
      <c r="B111" s="4"/>
      <c r="C111" s="13"/>
      <c r="D111" s="14"/>
      <c r="E111" s="4"/>
    </row>
    <row r="112" customFormat="false" ht="13.8" hidden="false" customHeight="false" outlineLevel="0" collapsed="false">
      <c r="A112" s="12" t="s">
        <v>117</v>
      </c>
      <c r="B112" s="12"/>
      <c r="C112" s="9"/>
      <c r="D112" s="10" t="n">
        <v>287</v>
      </c>
      <c r="E112" s="12" t="s">
        <v>224</v>
      </c>
    </row>
    <row r="113" customFormat="false" ht="15" hidden="false" customHeight="false" outlineLevel="0" collapsed="false">
      <c r="A113" s="4" t="s">
        <v>119</v>
      </c>
      <c r="B113" s="4"/>
      <c r="C113" s="13"/>
      <c r="D113" s="14" t="n">
        <f aca="false">SUM(D112)</f>
        <v>287</v>
      </c>
      <c r="E113" s="4"/>
    </row>
    <row r="114" customFormat="false" ht="13.8" hidden="false" customHeight="false" outlineLevel="0" collapsed="false">
      <c r="A114" s="11" t="s">
        <v>974</v>
      </c>
      <c r="B114" s="12"/>
      <c r="C114" s="9" t="s">
        <v>485</v>
      </c>
      <c r="D114" s="10" t="n">
        <v>1133</v>
      </c>
      <c r="E114" s="12" t="s">
        <v>1054</v>
      </c>
    </row>
    <row r="115" customFormat="false" ht="13.8" hidden="false" customHeight="false" outlineLevel="0" collapsed="false">
      <c r="A115" s="11"/>
      <c r="B115" s="12"/>
      <c r="C115" s="9" t="s">
        <v>152</v>
      </c>
      <c r="D115" s="10" t="n">
        <v>2250</v>
      </c>
      <c r="E115" s="12" t="s">
        <v>1055</v>
      </c>
    </row>
    <row r="116" customFormat="false" ht="13.8" hidden="false" customHeight="false" outlineLevel="0" collapsed="false">
      <c r="A116" s="11"/>
      <c r="B116" s="12"/>
      <c r="C116" s="9" t="s">
        <v>238</v>
      </c>
      <c r="D116" s="10" t="n">
        <v>5244.35</v>
      </c>
      <c r="E116" s="12" t="s">
        <v>1056</v>
      </c>
    </row>
    <row r="117" customFormat="false" ht="13.8" hidden="false" customHeight="false" outlineLevel="0" collapsed="false">
      <c r="A117" s="11"/>
      <c r="B117" s="12"/>
      <c r="C117" s="9" t="s">
        <v>79</v>
      </c>
      <c r="D117" s="10" t="n">
        <v>3203.37</v>
      </c>
      <c r="E117" s="12" t="s">
        <v>1057</v>
      </c>
    </row>
    <row r="118" customFormat="false" ht="13.8" hidden="false" customHeight="false" outlineLevel="0" collapsed="false">
      <c r="A118" s="11"/>
      <c r="B118" s="12"/>
      <c r="C118" s="9" t="s">
        <v>79</v>
      </c>
      <c r="D118" s="10" t="n">
        <v>5270.78</v>
      </c>
      <c r="E118" s="12" t="s">
        <v>1058</v>
      </c>
    </row>
    <row r="119" customFormat="false" ht="13.8" hidden="false" customHeight="false" outlineLevel="0" collapsed="false">
      <c r="A119" s="11"/>
      <c r="B119" s="12"/>
      <c r="C119" s="9" t="s">
        <v>79</v>
      </c>
      <c r="D119" s="10" t="n">
        <v>1492.5</v>
      </c>
      <c r="E119" s="12" t="s">
        <v>1059</v>
      </c>
    </row>
    <row r="120" customFormat="false" ht="13.8" hidden="false" customHeight="false" outlineLevel="0" collapsed="false">
      <c r="A120" s="11"/>
      <c r="B120" s="12"/>
      <c r="C120" s="9" t="s">
        <v>221</v>
      </c>
      <c r="D120" s="10" t="n">
        <v>14478</v>
      </c>
      <c r="E120" s="12" t="s">
        <v>1060</v>
      </c>
    </row>
    <row r="121" customFormat="false" ht="13.8" hidden="false" customHeight="false" outlineLevel="0" collapsed="false">
      <c r="A121" s="11"/>
      <c r="B121" s="12"/>
      <c r="C121" s="9" t="s">
        <v>221</v>
      </c>
      <c r="D121" s="10" t="n">
        <v>19687.42</v>
      </c>
      <c r="E121" s="12" t="s">
        <v>1061</v>
      </c>
    </row>
    <row r="122" customFormat="false" ht="15" hidden="false" customHeight="false" outlineLevel="0" collapsed="false">
      <c r="A122" s="4" t="s">
        <v>121</v>
      </c>
      <c r="B122" s="4"/>
      <c r="C122" s="13"/>
      <c r="D122" s="14" t="n">
        <f aca="false">SUM(D114:D121)</f>
        <v>52759.42</v>
      </c>
      <c r="E122" s="4"/>
    </row>
    <row r="123" customFormat="false" ht="13.8" hidden="false" customHeight="false" outlineLevel="0" collapsed="false">
      <c r="A123" s="27" t="s">
        <v>980</v>
      </c>
      <c r="B123" s="27"/>
      <c r="C123" s="55"/>
      <c r="D123" s="57"/>
      <c r="E123" s="27"/>
    </row>
    <row r="124" customFormat="false" ht="15" hidden="false" customHeight="false" outlineLevel="0" collapsed="false">
      <c r="A124" s="4"/>
      <c r="B124" s="4"/>
      <c r="C124" s="13"/>
      <c r="D124" s="14"/>
      <c r="E124" s="4"/>
    </row>
    <row r="125" customFormat="false" ht="15" hidden="false" customHeight="false" outlineLevel="0" collapsed="false">
      <c r="A125" s="4" t="s">
        <v>981</v>
      </c>
      <c r="B125" s="4"/>
      <c r="C125" s="13"/>
      <c r="D125" s="14" t="n">
        <f aca="false">SUM(D123:D124)</f>
        <v>0</v>
      </c>
      <c r="E125" s="4"/>
    </row>
    <row r="126" customFormat="false" ht="13.8" hidden="false" customHeight="false" outlineLevel="0" collapsed="false">
      <c r="A126" s="12" t="s">
        <v>122</v>
      </c>
      <c r="B126" s="12"/>
      <c r="C126" s="17"/>
      <c r="D126" s="17"/>
      <c r="E126" s="17"/>
    </row>
    <row r="127" customFormat="false" ht="15" hidden="false" customHeight="false" outlineLevel="0" collapsed="false">
      <c r="A127" s="4" t="s">
        <v>123</v>
      </c>
      <c r="B127" s="4"/>
      <c r="C127" s="13"/>
      <c r="D127" s="14" t="n">
        <f aca="false">SUM(D126:D126)</f>
        <v>0</v>
      </c>
      <c r="E127" s="4"/>
    </row>
    <row r="128" customFormat="false" ht="13.8" hidden="false" customHeight="false" outlineLevel="0" collapsed="false">
      <c r="A128" s="12" t="s">
        <v>124</v>
      </c>
      <c r="B128" s="12"/>
      <c r="C128" s="9" t="s">
        <v>236</v>
      </c>
      <c r="D128" s="10" t="n">
        <v>546.54</v>
      </c>
      <c r="E128" s="12" t="s">
        <v>1062</v>
      </c>
    </row>
    <row r="129" customFormat="false" ht="15" hidden="false" customHeight="false" outlineLevel="0" collapsed="false">
      <c r="A129" s="12"/>
      <c r="B129" s="12"/>
      <c r="C129" s="9"/>
      <c r="D129" s="10"/>
      <c r="E129" s="12"/>
    </row>
    <row r="130" customFormat="false" ht="15" hidden="false" customHeight="false" outlineLevel="0" collapsed="false">
      <c r="A130" s="4" t="s">
        <v>126</v>
      </c>
      <c r="B130" s="4"/>
      <c r="C130" s="13"/>
      <c r="D130" s="14" t="n">
        <f aca="false">SUM(D128:D129)</f>
        <v>546.54</v>
      </c>
      <c r="E130" s="4"/>
    </row>
    <row r="131" customFormat="false" ht="13.8" hidden="false" customHeight="false" outlineLevel="0" collapsed="false">
      <c r="A131" s="12" t="s">
        <v>127</v>
      </c>
      <c r="B131" s="12"/>
      <c r="C131" s="9"/>
      <c r="D131" s="10"/>
      <c r="E131" s="12"/>
    </row>
    <row r="132" customFormat="false" ht="15" hidden="false" customHeight="false" outlineLevel="0" collapsed="false">
      <c r="A132" s="4" t="s">
        <v>140</v>
      </c>
      <c r="B132" s="4"/>
      <c r="C132" s="13"/>
      <c r="D132" s="14" t="n">
        <f aca="false">SUM(D131:D131)</f>
        <v>0</v>
      </c>
      <c r="E132" s="4"/>
    </row>
    <row r="133" customFormat="false" ht="13.8" hidden="false" customHeight="false" outlineLevel="0" collapsed="false">
      <c r="A133" s="75" t="s">
        <v>915</v>
      </c>
      <c r="B133" s="12"/>
      <c r="C133" s="9" t="s">
        <v>156</v>
      </c>
      <c r="D133" s="10" t="n">
        <v>6039.64</v>
      </c>
      <c r="E133" s="12" t="s">
        <v>1063</v>
      </c>
    </row>
    <row r="134" customFormat="false" ht="13.8" hidden="false" customHeight="false" outlineLevel="0" collapsed="false">
      <c r="A134" s="75"/>
      <c r="B134" s="12"/>
      <c r="C134" s="9" t="s">
        <v>430</v>
      </c>
      <c r="D134" s="10" t="n">
        <v>6035.88</v>
      </c>
      <c r="E134" s="12" t="s">
        <v>547</v>
      </c>
    </row>
    <row r="135" customFormat="false" ht="13.8" hidden="false" customHeight="false" outlineLevel="0" collapsed="false">
      <c r="A135" s="11"/>
      <c r="B135" s="12"/>
      <c r="C135" s="9" t="s">
        <v>430</v>
      </c>
      <c r="D135" s="10" t="n">
        <v>3005.02</v>
      </c>
      <c r="E135" s="12" t="s">
        <v>547</v>
      </c>
    </row>
    <row r="136" customFormat="false" ht="13.8" hidden="false" customHeight="false" outlineLevel="0" collapsed="false">
      <c r="A136" s="11"/>
      <c r="B136" s="12"/>
      <c r="C136" s="9" t="s">
        <v>430</v>
      </c>
      <c r="D136" s="10" t="n">
        <v>3658.78</v>
      </c>
      <c r="E136" s="12" t="s">
        <v>547</v>
      </c>
    </row>
    <row r="137" customFormat="false" ht="13.8" hidden="false" customHeight="false" outlineLevel="0" collapsed="false">
      <c r="A137" s="11"/>
      <c r="B137" s="12"/>
      <c r="C137" s="9" t="s">
        <v>430</v>
      </c>
      <c r="D137" s="10" t="n">
        <v>2884.6</v>
      </c>
      <c r="E137" s="12" t="s">
        <v>547</v>
      </c>
    </row>
    <row r="138" customFormat="false" ht="13.8" hidden="false" customHeight="false" outlineLevel="0" collapsed="false">
      <c r="A138" s="11"/>
      <c r="B138" s="12"/>
      <c r="C138" s="9" t="s">
        <v>430</v>
      </c>
      <c r="D138" s="10" t="n">
        <v>5566.07</v>
      </c>
      <c r="E138" s="12" t="s">
        <v>547</v>
      </c>
    </row>
    <row r="139" customFormat="false" ht="13.8" hidden="false" customHeight="false" outlineLevel="0" collapsed="false">
      <c r="A139" s="11"/>
      <c r="B139" s="12"/>
      <c r="C139" s="9" t="s">
        <v>430</v>
      </c>
      <c r="D139" s="10" t="n">
        <v>2727.32</v>
      </c>
      <c r="E139" s="12" t="s">
        <v>547</v>
      </c>
    </row>
    <row r="140" customFormat="false" ht="13.8" hidden="false" customHeight="false" outlineLevel="0" collapsed="false">
      <c r="A140" s="11"/>
      <c r="B140" s="12"/>
      <c r="C140" s="9" t="s">
        <v>430</v>
      </c>
      <c r="D140" s="10" t="n">
        <v>2857.98</v>
      </c>
      <c r="E140" s="12" t="s">
        <v>547</v>
      </c>
    </row>
    <row r="141" customFormat="false" ht="13.8" hidden="false" customHeight="false" outlineLevel="0" collapsed="false">
      <c r="A141" s="11"/>
      <c r="B141" s="12"/>
      <c r="C141" s="9" t="s">
        <v>430</v>
      </c>
      <c r="D141" s="10" t="n">
        <v>6398.53</v>
      </c>
      <c r="E141" s="12" t="s">
        <v>547</v>
      </c>
    </row>
    <row r="142" customFormat="false" ht="13.8" hidden="false" customHeight="false" outlineLevel="0" collapsed="false">
      <c r="A142" s="11"/>
      <c r="B142" s="12"/>
      <c r="C142" s="9" t="s">
        <v>430</v>
      </c>
      <c r="D142" s="10" t="n">
        <v>3742.24</v>
      </c>
      <c r="E142" s="12" t="s">
        <v>547</v>
      </c>
    </row>
    <row r="143" customFormat="false" ht="13.8" hidden="false" customHeight="false" outlineLevel="0" collapsed="false">
      <c r="A143" s="11"/>
      <c r="B143" s="12"/>
      <c r="C143" s="9" t="s">
        <v>430</v>
      </c>
      <c r="D143" s="10" t="n">
        <v>4053.33</v>
      </c>
      <c r="E143" s="12" t="s">
        <v>547</v>
      </c>
    </row>
    <row r="144" customFormat="false" ht="13.8" hidden="false" customHeight="false" outlineLevel="0" collapsed="false">
      <c r="A144" s="11"/>
      <c r="B144" s="12"/>
      <c r="C144" s="9" t="s">
        <v>430</v>
      </c>
      <c r="D144" s="10" t="n">
        <v>4262.37</v>
      </c>
      <c r="E144" s="12" t="s">
        <v>547</v>
      </c>
    </row>
    <row r="145" customFormat="false" ht="13.8" hidden="false" customHeight="false" outlineLevel="0" collapsed="false">
      <c r="A145" s="11"/>
      <c r="B145" s="12"/>
      <c r="C145" s="9" t="s">
        <v>430</v>
      </c>
      <c r="D145" s="10" t="n">
        <v>1694.02</v>
      </c>
      <c r="E145" s="12" t="s">
        <v>547</v>
      </c>
    </row>
    <row r="146" customFormat="false" ht="13.8" hidden="false" customHeight="false" outlineLevel="0" collapsed="false">
      <c r="A146" s="11"/>
      <c r="B146" s="12"/>
      <c r="C146" s="9" t="s">
        <v>430</v>
      </c>
      <c r="D146" s="10" t="n">
        <v>4361.73</v>
      </c>
      <c r="E146" s="12" t="s">
        <v>547</v>
      </c>
    </row>
    <row r="147" customFormat="false" ht="13.8" hidden="false" customHeight="false" outlineLevel="0" collapsed="false">
      <c r="A147" s="11"/>
      <c r="B147" s="12"/>
      <c r="C147" s="9" t="s">
        <v>430</v>
      </c>
      <c r="D147" s="10" t="n">
        <v>2476.75</v>
      </c>
      <c r="E147" s="12" t="s">
        <v>547</v>
      </c>
    </row>
    <row r="148" customFormat="false" ht="13.8" hidden="false" customHeight="false" outlineLevel="0" collapsed="false">
      <c r="A148" s="11"/>
      <c r="B148" s="12"/>
      <c r="C148" s="9" t="s">
        <v>430</v>
      </c>
      <c r="D148" s="10" t="n">
        <v>15000</v>
      </c>
      <c r="E148" s="12" t="s">
        <v>547</v>
      </c>
    </row>
    <row r="149" customFormat="false" ht="13.8" hidden="false" customHeight="false" outlineLevel="0" collapsed="false">
      <c r="A149" s="11"/>
      <c r="B149" s="12"/>
      <c r="C149" s="9" t="s">
        <v>430</v>
      </c>
      <c r="D149" s="10" t="n">
        <v>3000</v>
      </c>
      <c r="E149" s="12" t="s">
        <v>547</v>
      </c>
    </row>
    <row r="150" customFormat="false" ht="13.8" hidden="false" customHeight="false" outlineLevel="0" collapsed="false">
      <c r="A150" s="11"/>
      <c r="B150" s="12"/>
      <c r="C150" s="9" t="s">
        <v>430</v>
      </c>
      <c r="D150" s="10" t="n">
        <v>15000</v>
      </c>
      <c r="E150" s="12" t="s">
        <v>547</v>
      </c>
    </row>
    <row r="151" customFormat="false" ht="13.8" hidden="false" customHeight="false" outlineLevel="0" collapsed="false">
      <c r="A151" s="11"/>
      <c r="B151" s="12"/>
      <c r="C151" s="9" t="s">
        <v>430</v>
      </c>
      <c r="D151" s="10" t="n">
        <v>3000</v>
      </c>
      <c r="E151" s="12" t="s">
        <v>547</v>
      </c>
    </row>
    <row r="152" customFormat="false" ht="13.8" hidden="false" customHeight="false" outlineLevel="0" collapsed="false">
      <c r="A152" s="11"/>
      <c r="B152" s="12"/>
      <c r="C152" s="9" t="s">
        <v>430</v>
      </c>
      <c r="D152" s="10" t="n">
        <v>15000</v>
      </c>
      <c r="E152" s="12" t="s">
        <v>547</v>
      </c>
    </row>
    <row r="153" customFormat="false" ht="13.8" hidden="false" customHeight="false" outlineLevel="0" collapsed="false">
      <c r="A153" s="11"/>
      <c r="B153" s="12"/>
      <c r="C153" s="9" t="s">
        <v>430</v>
      </c>
      <c r="D153" s="10" t="n">
        <v>30000</v>
      </c>
      <c r="E153" s="12" t="s">
        <v>1064</v>
      </c>
    </row>
    <row r="154" customFormat="false" ht="13.8" hidden="false" customHeight="false" outlineLevel="0" collapsed="false">
      <c r="A154" s="11"/>
      <c r="B154" s="12"/>
      <c r="C154" s="9" t="s">
        <v>430</v>
      </c>
      <c r="D154" s="10" t="n">
        <v>3000</v>
      </c>
      <c r="E154" s="12" t="s">
        <v>547</v>
      </c>
    </row>
    <row r="155" customFormat="false" ht="13.8" hidden="false" customHeight="false" outlineLevel="0" collapsed="false">
      <c r="A155" s="11"/>
      <c r="B155" s="12"/>
      <c r="C155" s="9" t="s">
        <v>430</v>
      </c>
      <c r="D155" s="10" t="n">
        <v>3000</v>
      </c>
      <c r="E155" s="12" t="s">
        <v>1064</v>
      </c>
    </row>
    <row r="156" customFormat="false" ht="13.8" hidden="false" customHeight="false" outlineLevel="0" collapsed="false">
      <c r="A156" s="11"/>
      <c r="B156" s="12"/>
      <c r="C156" s="9" t="s">
        <v>430</v>
      </c>
      <c r="D156" s="10" t="n">
        <v>3000</v>
      </c>
      <c r="E156" s="12" t="s">
        <v>1064</v>
      </c>
    </row>
    <row r="157" customFormat="false" ht="13.8" hidden="false" customHeight="false" outlineLevel="0" collapsed="false">
      <c r="A157" s="11"/>
      <c r="B157" s="12"/>
      <c r="C157" s="9" t="s">
        <v>79</v>
      </c>
      <c r="D157" s="10" t="n">
        <v>5392.15</v>
      </c>
      <c r="E157" s="12" t="s">
        <v>547</v>
      </c>
    </row>
    <row r="158" customFormat="false" ht="13.8" hidden="false" customHeight="false" outlineLevel="0" collapsed="false">
      <c r="A158" s="11"/>
      <c r="B158" s="12"/>
      <c r="C158" s="9" t="s">
        <v>221</v>
      </c>
      <c r="D158" s="10" t="n">
        <v>291402.83</v>
      </c>
      <c r="E158" s="12" t="s">
        <v>547</v>
      </c>
    </row>
    <row r="159" customFormat="false" ht="13.8" hidden="false" customHeight="false" outlineLevel="0" collapsed="false">
      <c r="A159" s="11"/>
      <c r="B159" s="12"/>
      <c r="C159" s="9" t="s">
        <v>221</v>
      </c>
      <c r="D159" s="10" t="n">
        <v>259802.29</v>
      </c>
      <c r="E159" s="12" t="s">
        <v>547</v>
      </c>
    </row>
    <row r="160" customFormat="false" ht="13.8" hidden="false" customHeight="false" outlineLevel="0" collapsed="false">
      <c r="A160" s="11"/>
      <c r="B160" s="12"/>
      <c r="C160" s="9" t="s">
        <v>42</v>
      </c>
      <c r="D160" s="10" t="n">
        <v>6037.94</v>
      </c>
      <c r="E160" s="12" t="s">
        <v>1063</v>
      </c>
    </row>
    <row r="161" customFormat="false" ht="13.8" hidden="false" customHeight="false" outlineLevel="0" collapsed="false">
      <c r="A161" s="11"/>
      <c r="B161" s="12"/>
      <c r="C161" s="9" t="s">
        <v>245</v>
      </c>
      <c r="D161" s="10" t="n">
        <v>779.46</v>
      </c>
      <c r="E161" s="12" t="s">
        <v>547</v>
      </c>
    </row>
    <row r="162" customFormat="false" ht="13.8" hidden="false" customHeight="false" outlineLevel="0" collapsed="false">
      <c r="A162" s="11"/>
      <c r="B162" s="12"/>
      <c r="C162" s="9" t="s">
        <v>245</v>
      </c>
      <c r="D162" s="10" t="n">
        <v>3007.56</v>
      </c>
      <c r="E162" s="12" t="s">
        <v>547</v>
      </c>
    </row>
    <row r="163" customFormat="false" ht="13.8" hidden="false" customHeight="false" outlineLevel="0" collapsed="false">
      <c r="A163" s="11"/>
      <c r="B163" s="12"/>
      <c r="C163" s="9" t="s">
        <v>245</v>
      </c>
      <c r="D163" s="10" t="n">
        <v>3661.88</v>
      </c>
      <c r="E163" s="12" t="s">
        <v>547</v>
      </c>
    </row>
    <row r="164" customFormat="false" ht="13.8" hidden="false" customHeight="false" outlineLevel="0" collapsed="false">
      <c r="A164" s="11"/>
      <c r="B164" s="12"/>
      <c r="C164" s="9" t="s">
        <v>245</v>
      </c>
      <c r="D164" s="10" t="n">
        <v>2887.04</v>
      </c>
      <c r="E164" s="12" t="s">
        <v>547</v>
      </c>
    </row>
    <row r="165" customFormat="false" ht="13.8" hidden="false" customHeight="false" outlineLevel="0" collapsed="false">
      <c r="A165" s="11"/>
      <c r="B165" s="12"/>
      <c r="C165" s="9" t="s">
        <v>245</v>
      </c>
      <c r="D165" s="10" t="n">
        <v>5570.78</v>
      </c>
      <c r="E165" s="12" t="s">
        <v>547</v>
      </c>
    </row>
    <row r="166" customFormat="false" ht="13.8" hidden="false" customHeight="false" outlineLevel="0" collapsed="false">
      <c r="A166" s="11"/>
      <c r="B166" s="12"/>
      <c r="C166" s="9" t="s">
        <v>245</v>
      </c>
      <c r="D166" s="10" t="n">
        <v>2729.63</v>
      </c>
      <c r="E166" s="12" t="s">
        <v>547</v>
      </c>
    </row>
    <row r="167" customFormat="false" ht="13.8" hidden="false" customHeight="false" outlineLevel="0" collapsed="false">
      <c r="A167" s="11"/>
      <c r="B167" s="12"/>
      <c r="C167" s="9" t="s">
        <v>245</v>
      </c>
      <c r="D167" s="10" t="n">
        <v>2860.39</v>
      </c>
      <c r="E167" s="12" t="s">
        <v>547</v>
      </c>
    </row>
    <row r="168" customFormat="false" ht="13.8" hidden="false" customHeight="false" outlineLevel="0" collapsed="false">
      <c r="A168" s="11"/>
      <c r="B168" s="12"/>
      <c r="C168" s="9" t="s">
        <v>245</v>
      </c>
      <c r="D168" s="10" t="n">
        <v>6403.94</v>
      </c>
      <c r="E168" s="12" t="s">
        <v>547</v>
      </c>
    </row>
    <row r="169" customFormat="false" ht="13.8" hidden="false" customHeight="false" outlineLevel="0" collapsed="false">
      <c r="A169" s="11"/>
      <c r="B169" s="12"/>
      <c r="C169" s="9" t="s">
        <v>245</v>
      </c>
      <c r="D169" s="10" t="n">
        <v>3745.41</v>
      </c>
      <c r="E169" s="12" t="s">
        <v>547</v>
      </c>
    </row>
    <row r="170" customFormat="false" ht="13.8" hidden="false" customHeight="false" outlineLevel="0" collapsed="false">
      <c r="A170" s="11"/>
      <c r="B170" s="12"/>
      <c r="C170" s="9" t="s">
        <v>245</v>
      </c>
      <c r="D170" s="10" t="n">
        <v>4265.98</v>
      </c>
      <c r="E170" s="12" t="s">
        <v>547</v>
      </c>
    </row>
    <row r="171" customFormat="false" ht="13.8" hidden="false" customHeight="false" outlineLevel="0" collapsed="false">
      <c r="A171" s="11"/>
      <c r="B171" s="12"/>
      <c r="C171" s="9" t="s">
        <v>245</v>
      </c>
      <c r="D171" s="10" t="n">
        <v>1695.45</v>
      </c>
      <c r="E171" s="12" t="s">
        <v>547</v>
      </c>
    </row>
    <row r="172" customFormat="false" ht="13.8" hidden="false" customHeight="false" outlineLevel="0" collapsed="false">
      <c r="A172" s="11"/>
      <c r="B172" s="12"/>
      <c r="C172" s="9" t="s">
        <v>245</v>
      </c>
      <c r="D172" s="10" t="n">
        <v>4365.42</v>
      </c>
      <c r="E172" s="12" t="s">
        <v>547</v>
      </c>
    </row>
    <row r="173" customFormat="false" ht="13.8" hidden="false" customHeight="false" outlineLevel="0" collapsed="false">
      <c r="A173" s="11"/>
      <c r="B173" s="12"/>
      <c r="C173" s="9" t="s">
        <v>245</v>
      </c>
      <c r="D173" s="10" t="n">
        <v>2478.84</v>
      </c>
      <c r="E173" s="12" t="s">
        <v>547</v>
      </c>
    </row>
    <row r="174" customFormat="false" ht="13.8" hidden="false" customHeight="false" outlineLevel="0" collapsed="false">
      <c r="A174" s="11"/>
      <c r="B174" s="12"/>
      <c r="C174" s="9" t="s">
        <v>245</v>
      </c>
      <c r="D174" s="10" t="n">
        <v>15500</v>
      </c>
      <c r="E174" s="12" t="s">
        <v>1064</v>
      </c>
    </row>
    <row r="175" customFormat="false" ht="13.8" hidden="false" customHeight="false" outlineLevel="0" collapsed="false">
      <c r="A175" s="11"/>
      <c r="B175" s="12"/>
      <c r="C175" s="9" t="s">
        <v>245</v>
      </c>
      <c r="D175" s="10" t="n">
        <v>3100</v>
      </c>
      <c r="E175" s="12" t="s">
        <v>547</v>
      </c>
    </row>
    <row r="176" customFormat="false" ht="13.8" hidden="false" customHeight="false" outlineLevel="0" collapsed="false">
      <c r="A176" s="11"/>
      <c r="B176" s="12"/>
      <c r="C176" s="9" t="s">
        <v>245</v>
      </c>
      <c r="D176" s="10" t="n">
        <v>15500</v>
      </c>
      <c r="E176" s="12" t="s">
        <v>547</v>
      </c>
    </row>
    <row r="177" customFormat="false" ht="13.8" hidden="false" customHeight="false" outlineLevel="0" collapsed="false">
      <c r="A177" s="11"/>
      <c r="B177" s="12"/>
      <c r="C177" s="9" t="s">
        <v>245</v>
      </c>
      <c r="D177" s="10" t="n">
        <v>3100</v>
      </c>
      <c r="E177" s="12" t="s">
        <v>1064</v>
      </c>
    </row>
    <row r="178" customFormat="false" ht="13.8" hidden="false" customHeight="false" outlineLevel="0" collapsed="false">
      <c r="A178" s="11"/>
      <c r="B178" s="12"/>
      <c r="C178" s="9" t="s">
        <v>245</v>
      </c>
      <c r="D178" s="10" t="n">
        <v>15500</v>
      </c>
      <c r="E178" s="12" t="s">
        <v>547</v>
      </c>
    </row>
    <row r="179" customFormat="false" ht="13.8" hidden="false" customHeight="false" outlineLevel="0" collapsed="false">
      <c r="A179" s="11"/>
      <c r="B179" s="12"/>
      <c r="C179" s="9" t="s">
        <v>245</v>
      </c>
      <c r="D179" s="10" t="n">
        <v>31000</v>
      </c>
      <c r="E179" s="12" t="s">
        <v>1064</v>
      </c>
    </row>
    <row r="180" customFormat="false" ht="13.8" hidden="false" customHeight="false" outlineLevel="0" collapsed="false">
      <c r="A180" s="11"/>
      <c r="B180" s="12"/>
      <c r="C180" s="9" t="s">
        <v>245</v>
      </c>
      <c r="D180" s="10" t="n">
        <v>3100</v>
      </c>
      <c r="E180" s="12" t="s">
        <v>547</v>
      </c>
    </row>
    <row r="181" customFormat="false" ht="13.8" hidden="false" customHeight="false" outlineLevel="0" collapsed="false">
      <c r="A181" s="11"/>
      <c r="B181" s="12"/>
      <c r="C181" s="9" t="s">
        <v>245</v>
      </c>
      <c r="D181" s="10" t="n">
        <v>3100</v>
      </c>
      <c r="E181" s="12" t="s">
        <v>1064</v>
      </c>
    </row>
    <row r="182" customFormat="false" ht="13.8" hidden="false" customHeight="false" outlineLevel="0" collapsed="false">
      <c r="A182" s="11"/>
      <c r="B182" s="12"/>
      <c r="C182" s="9" t="s">
        <v>245</v>
      </c>
      <c r="D182" s="10" t="n">
        <v>3100</v>
      </c>
      <c r="E182" s="12" t="s">
        <v>1064</v>
      </c>
    </row>
    <row r="183" customFormat="false" ht="15" hidden="false" customHeight="false" outlineLevel="0" collapsed="false">
      <c r="A183" s="28" t="s">
        <v>145</v>
      </c>
      <c r="B183" s="4"/>
      <c r="C183" s="13"/>
      <c r="D183" s="14" t="n">
        <f aca="false">SUM(D133:D182)</f>
        <v>849851.25</v>
      </c>
      <c r="E183" s="12"/>
    </row>
    <row r="184" customFormat="false" ht="13.8" hidden="false" customHeight="false" outlineLevel="0" collapsed="false">
      <c r="A184" s="28"/>
      <c r="B184" s="4"/>
      <c r="C184" s="13"/>
      <c r="D184" s="14"/>
      <c r="E184" s="12"/>
    </row>
    <row r="185" customFormat="false" ht="13.8" hidden="false" customHeight="false" outlineLevel="0" collapsed="false">
      <c r="A185" s="75" t="s">
        <v>141</v>
      </c>
      <c r="B185" s="12"/>
      <c r="C185" s="9"/>
      <c r="D185" s="10"/>
      <c r="E185" s="12" t="s">
        <v>1065</v>
      </c>
    </row>
    <row r="186" customFormat="false" ht="15" hidden="false" customHeight="false" outlineLevel="0" collapsed="false">
      <c r="A186" s="28" t="s">
        <v>142</v>
      </c>
      <c r="B186" s="4"/>
      <c r="C186" s="13"/>
      <c r="D186" s="14" t="n">
        <f aca="false">SUM(D185:D185)</f>
        <v>0</v>
      </c>
      <c r="E186" s="4"/>
    </row>
    <row r="187" customFormat="false" ht="13.8" hidden="false" customHeight="false" outlineLevel="0" collapsed="false">
      <c r="A187" s="28"/>
      <c r="B187" s="4"/>
      <c r="C187" s="13"/>
      <c r="D187" s="14"/>
      <c r="E187" s="4"/>
    </row>
    <row r="188" customFormat="false" ht="13.8" hidden="false" customHeight="false" outlineLevel="0" collapsed="false">
      <c r="A188" s="31" t="s">
        <v>146</v>
      </c>
      <c r="B188" s="12"/>
      <c r="C188" s="9" t="s">
        <v>15</v>
      </c>
      <c r="D188" s="10" t="n">
        <v>7590</v>
      </c>
      <c r="E188" s="12" t="s">
        <v>554</v>
      </c>
    </row>
    <row r="189" customFormat="false" ht="15" hidden="false" customHeight="false" outlineLevel="0" collapsed="false">
      <c r="A189" s="32" t="s">
        <v>148</v>
      </c>
      <c r="B189" s="12"/>
      <c r="C189" s="9"/>
      <c r="D189" s="14" t="n">
        <f aca="false">SUM(D188:D188)</f>
        <v>7590</v>
      </c>
      <c r="E189" s="12"/>
    </row>
    <row r="190" customFormat="false" ht="13.8" hidden="false" customHeight="false" outlineLevel="0" collapsed="false">
      <c r="A190" s="32"/>
      <c r="B190" s="12"/>
      <c r="C190" s="9"/>
      <c r="D190" s="14"/>
      <c r="E190" s="12"/>
    </row>
    <row r="191" customFormat="false" ht="13.8" hidden="false" customHeight="false" outlineLevel="0" collapsed="false">
      <c r="A191" s="31" t="n">
        <v>65.01</v>
      </c>
      <c r="B191" s="12"/>
      <c r="C191" s="9"/>
      <c r="D191" s="10" t="n">
        <v>21956177.06</v>
      </c>
      <c r="E191" s="12" t="s">
        <v>555</v>
      </c>
    </row>
    <row r="192" customFormat="false" ht="15" hidden="false" customHeight="false" outlineLevel="0" collapsed="false">
      <c r="A192" s="32" t="s">
        <v>150</v>
      </c>
      <c r="B192" s="12"/>
      <c r="C192" s="9"/>
      <c r="D192" s="14" t="n">
        <f aca="false">SUM(D191)</f>
        <v>21956177.06</v>
      </c>
      <c r="E192" s="12"/>
    </row>
    <row r="193" customFormat="false" ht="13.8" hidden="false" customHeight="false" outlineLevel="0" collapsed="false">
      <c r="A193" s="32"/>
      <c r="B193" s="12"/>
      <c r="C193" s="9"/>
      <c r="D193" s="14"/>
      <c r="E193" s="12"/>
    </row>
    <row r="194" customFormat="false" ht="13.8" hidden="false" customHeight="false" outlineLevel="0" collapsed="false">
      <c r="A194" s="31" t="s">
        <v>151</v>
      </c>
      <c r="B194" s="12"/>
      <c r="C194" s="9"/>
      <c r="D194" s="10" t="n">
        <v>9470328.51</v>
      </c>
      <c r="E194" s="12" t="s">
        <v>555</v>
      </c>
    </row>
    <row r="195" customFormat="false" ht="15" hidden="false" customHeight="false" outlineLevel="0" collapsed="false">
      <c r="A195" s="32" t="s">
        <v>153</v>
      </c>
      <c r="B195" s="4"/>
      <c r="C195" s="13"/>
      <c r="D195" s="14" t="n">
        <f aca="false">SUM(D194:D194)</f>
        <v>9470328.51</v>
      </c>
      <c r="E195" s="27"/>
    </row>
    <row r="196" customFormat="false" ht="13.8" hidden="false" customHeight="false" outlineLevel="0" collapsed="false">
      <c r="A196" s="31" t="s">
        <v>339</v>
      </c>
      <c r="B196" s="4"/>
      <c r="C196" s="9"/>
      <c r="D196" s="10"/>
      <c r="E196" s="27"/>
    </row>
    <row r="197" customFormat="false" ht="13.8" hidden="false" customHeight="false" outlineLevel="0" collapsed="false">
      <c r="A197" s="32" t="s">
        <v>341</v>
      </c>
      <c r="B197" s="4"/>
      <c r="C197" s="13"/>
      <c r="D197" s="14" t="n">
        <f aca="false">SUM(D196)</f>
        <v>0</v>
      </c>
      <c r="E197" s="27"/>
    </row>
    <row r="198" customFormat="false" ht="13.8" hidden="false" customHeight="false" outlineLevel="0" collapsed="false">
      <c r="A198" s="93" t="s">
        <v>342</v>
      </c>
      <c r="B198" s="27"/>
      <c r="C198" s="55"/>
      <c r="D198" s="57"/>
      <c r="E198" s="27"/>
    </row>
    <row r="199" customFormat="false" ht="15" hidden="false" customHeight="false" outlineLevel="0" collapsed="false">
      <c r="A199" s="94" t="s">
        <v>344</v>
      </c>
      <c r="B199" s="27"/>
      <c r="C199" s="55"/>
      <c r="D199" s="79" t="n">
        <f aca="false">SUM(D198:D198)</f>
        <v>0</v>
      </c>
      <c r="E199" s="27"/>
    </row>
    <row r="200" customFormat="false" ht="13.8" hidden="false" customHeight="false" outlineLevel="0" collapsed="false">
      <c r="A200" s="31" t="s">
        <v>345</v>
      </c>
      <c r="B200" s="4"/>
      <c r="C200" s="9"/>
      <c r="D200" s="10"/>
      <c r="E200" s="12"/>
    </row>
    <row r="201" customFormat="false" ht="15" hidden="false" customHeight="false" outlineLevel="0" collapsed="false">
      <c r="A201" s="32" t="s">
        <v>346</v>
      </c>
      <c r="B201" s="4"/>
      <c r="C201" s="13"/>
      <c r="D201" s="14" t="n">
        <f aca="false">SUM(D200:D200)</f>
        <v>0</v>
      </c>
      <c r="E201" s="4"/>
    </row>
    <row r="202" customFormat="false" ht="15" hidden="false" customHeight="false" outlineLevel="0" collapsed="false">
      <c r="D202" s="59" t="n">
        <f aca="false">D12+D14+D17+D20+D22+D24+D26+D36+D59+D85+D88+D103+D105+D107+D110+D113+D122+D125+D127+D130+D132+D183+D186+D189+D192+D195+D197+D199+D201</f>
        <v>32518706.92</v>
      </c>
    </row>
    <row r="1048546" customFormat="false" ht="12.8" hidden="false" customHeight="false" outlineLevel="0" collapsed="false"/>
    <row r="1048547" customFormat="false" ht="12.8" hidden="false" customHeight="false" outlineLevel="0" collapsed="false"/>
    <row r="1048548" customFormat="false" ht="12.8" hidden="false" customHeight="false" outlineLevel="0" collapsed="false"/>
    <row r="1048549" customFormat="false" ht="12.8" hidden="false" customHeight="false" outlineLevel="0" collapsed="false"/>
    <row r="1048550" customFormat="false" ht="12.8" hidden="false" customHeight="false" outlineLevel="0" collapsed="false"/>
    <row r="1048551" customFormat="false" ht="12.8" hidden="false" customHeight="false" outlineLevel="0" collapsed="false"/>
    <row r="1048552" customFormat="false" ht="12.8" hidden="false" customHeight="false" outlineLevel="0" collapsed="false"/>
    <row r="1048553" customFormat="false" ht="12.8" hidden="false" customHeight="false" outlineLevel="0" collapsed="false"/>
    <row r="1048554" customFormat="false" ht="12.8" hidden="false" customHeight="false" outlineLevel="0" collapsed="false"/>
    <row r="1048555" customFormat="false" ht="12.8" hidden="false" customHeight="false" outlineLevel="0" collapsed="false"/>
    <row r="1048556" customFormat="false" ht="12.8" hidden="false" customHeight="false" outlineLevel="0" collapsed="false"/>
    <row r="1048557" customFormat="false" ht="12.8" hidden="false" customHeight="false" outlineLevel="0" collapsed="false"/>
    <row r="1048558" customFormat="false" ht="12.8" hidden="false" customHeight="false" outlineLevel="0" collapsed="false"/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048576"/>
  <sheetViews>
    <sheetView showFormulas="false" showGridLines="true" showRowColHeaders="true" showZeros="true" rightToLeft="false" tabSelected="true" showOutlineSymbols="true" defaultGridColor="true" view="normal" topLeftCell="A31" colorId="64" zoomScale="100" zoomScaleNormal="100" zoomScalePageLayoutView="100" workbookViewId="0">
      <selection pane="topLeft" activeCell="M49" activeCellId="0" sqref="M49"/>
    </sheetView>
  </sheetViews>
  <sheetFormatPr defaultRowHeight="15" zeroHeight="false" outlineLevelRow="0" outlineLevelCol="0"/>
  <cols>
    <col collapsed="false" customWidth="true" hidden="false" outlineLevel="0" max="1" min="1" style="0" width="9.13"/>
    <col collapsed="false" customWidth="true" hidden="false" outlineLevel="0" max="2" min="2" style="0" width="11.86"/>
    <col collapsed="false" customWidth="true" hidden="false" outlineLevel="0" max="3" min="3" style="0" width="9.13"/>
    <col collapsed="false" customWidth="true" hidden="false" outlineLevel="0" max="4" min="4" style="0" width="13.29"/>
    <col collapsed="false" customWidth="true" hidden="false" outlineLevel="0" max="5" min="5" style="0" width="70.86"/>
    <col collapsed="false" customWidth="true" hidden="false" outlineLevel="0" max="1025" min="6" style="0" width="9.13"/>
  </cols>
  <sheetData>
    <row r="1" customFormat="false" ht="13.8" hidden="false" customHeight="false" outlineLevel="0" collapsed="false">
      <c r="A1" s="2" t="s">
        <v>0</v>
      </c>
      <c r="B1" s="2"/>
      <c r="C1" s="2"/>
      <c r="D1" s="3"/>
    </row>
    <row r="2" customFormat="false" ht="13.8" hidden="false" customHeight="false" outlineLevel="0" collapsed="false">
      <c r="A2" s="2" t="s">
        <v>1</v>
      </c>
      <c r="B2" s="2"/>
      <c r="C2" s="2"/>
      <c r="D2" s="3"/>
    </row>
    <row r="3" customFormat="false" ht="13.8" hidden="false" customHeight="false" outlineLevel="0" collapsed="false">
      <c r="D3" s="1"/>
    </row>
    <row r="4" customFormat="false" ht="13.8" hidden="false" customHeight="false" outlineLevel="0" collapsed="false">
      <c r="A4" s="2" t="s">
        <v>2</v>
      </c>
      <c r="B4" s="2"/>
      <c r="C4" s="2"/>
      <c r="D4" s="3"/>
      <c r="E4" s="2"/>
    </row>
    <row r="5" customFormat="false" ht="13.8" hidden="false" customHeight="false" outlineLevel="0" collapsed="false">
      <c r="A5" s="2" t="s">
        <v>3</v>
      </c>
      <c r="B5" s="2"/>
      <c r="C5" s="2"/>
      <c r="D5" s="3"/>
      <c r="E5" s="2"/>
    </row>
    <row r="6" customFormat="false" ht="13.8" hidden="false" customHeight="false" outlineLevel="0" collapsed="false">
      <c r="A6" s="2"/>
      <c r="B6" s="2"/>
      <c r="C6" s="2"/>
      <c r="D6" s="3"/>
      <c r="E6" s="2"/>
    </row>
    <row r="7" customFormat="false" ht="13.8" hidden="false" customHeight="false" outlineLevel="0" collapsed="false">
      <c r="A7" s="2"/>
      <c r="B7" s="2"/>
      <c r="C7" s="2"/>
      <c r="D7" s="3"/>
      <c r="E7" s="2"/>
    </row>
    <row r="8" customFormat="false" ht="13.8" hidden="false" customHeight="false" outlineLevel="0" collapsed="false">
      <c r="A8" s="4"/>
      <c r="B8" s="5"/>
      <c r="C8" s="5"/>
      <c r="D8" s="6"/>
      <c r="E8" s="5"/>
    </row>
    <row r="9" customFormat="false" ht="13.8" hidden="false" customHeight="false" outlineLevel="0" collapsed="false">
      <c r="A9" s="4"/>
      <c r="B9" s="5"/>
      <c r="C9" s="5"/>
      <c r="D9" s="6" t="s">
        <v>1066</v>
      </c>
      <c r="E9" s="5"/>
    </row>
    <row r="10" customFormat="false" ht="13.8" hidden="false" customHeight="false" outlineLevel="0" collapsed="false">
      <c r="A10" s="4"/>
      <c r="B10" s="5"/>
      <c r="C10" s="5"/>
      <c r="D10" s="6"/>
      <c r="E10" s="5"/>
    </row>
    <row r="11" customFormat="false" ht="15" hidden="false" customHeight="false" outlineLevel="0" collapsed="false">
      <c r="A11" s="4" t="s">
        <v>5</v>
      </c>
      <c r="B11" s="5" t="s">
        <v>6</v>
      </c>
      <c r="C11" s="5" t="s">
        <v>7</v>
      </c>
      <c r="D11" s="6" t="s">
        <v>8</v>
      </c>
      <c r="E11" s="5" t="s">
        <v>9</v>
      </c>
    </row>
    <row r="12" customFormat="false" ht="13.8" hidden="false" customHeight="false" outlineLevel="0" collapsed="false">
      <c r="A12" s="12" t="s">
        <v>10</v>
      </c>
      <c r="B12" s="8" t="s">
        <v>1000</v>
      </c>
      <c r="C12" s="22" t="n">
        <v>12</v>
      </c>
      <c r="D12" s="10" t="n">
        <f aca="false">SUM(24693-1507)</f>
        <v>23186</v>
      </c>
      <c r="E12" s="11" t="s">
        <v>457</v>
      </c>
    </row>
    <row r="13" customFormat="false" ht="13.8" hidden="false" customHeight="false" outlineLevel="0" collapsed="false">
      <c r="A13" s="7"/>
      <c r="B13" s="8"/>
      <c r="C13" s="9" t="s">
        <v>15</v>
      </c>
      <c r="D13" s="10" t="n">
        <v>7956</v>
      </c>
      <c r="E13" s="11" t="s">
        <v>457</v>
      </c>
    </row>
    <row r="14" customFormat="false" ht="13.8" hidden="false" customHeight="false" outlineLevel="0" collapsed="false">
      <c r="A14" s="7"/>
      <c r="B14" s="8"/>
      <c r="C14" s="9" t="s">
        <v>15</v>
      </c>
      <c r="D14" s="10" t="n">
        <v>68934</v>
      </c>
      <c r="E14" s="11" t="s">
        <v>1067</v>
      </c>
    </row>
    <row r="15" customFormat="false" ht="13.8" hidden="false" customHeight="false" outlineLevel="0" collapsed="false">
      <c r="A15" s="7"/>
      <c r="B15" s="8"/>
      <c r="C15" s="9" t="s">
        <v>15</v>
      </c>
      <c r="D15" s="10" t="n">
        <v>272925</v>
      </c>
      <c r="E15" s="11" t="s">
        <v>1068</v>
      </c>
    </row>
    <row r="16" customFormat="false" ht="13.8" hidden="false" customHeight="false" outlineLevel="0" collapsed="false">
      <c r="A16" s="7"/>
      <c r="B16" s="8"/>
      <c r="C16" s="9" t="s">
        <v>15</v>
      </c>
      <c r="D16" s="10" t="n">
        <v>105836</v>
      </c>
      <c r="E16" s="11" t="s">
        <v>1069</v>
      </c>
    </row>
    <row r="17" customFormat="false" ht="13.8" hidden="false" customHeight="false" outlineLevel="0" collapsed="false">
      <c r="A17" s="7"/>
      <c r="B17" s="8"/>
      <c r="C17" s="9" t="s">
        <v>15</v>
      </c>
      <c r="D17" s="10" t="n">
        <f aca="false">SUM(248473-37324-49365-20763)</f>
        <v>141021</v>
      </c>
      <c r="E17" s="11" t="s">
        <v>457</v>
      </c>
    </row>
    <row r="18" customFormat="false" ht="13.8" hidden="false" customHeight="false" outlineLevel="0" collapsed="false">
      <c r="A18" s="7"/>
      <c r="B18" s="8"/>
      <c r="C18" s="9" t="s">
        <v>15</v>
      </c>
      <c r="D18" s="10" t="n">
        <v>38115</v>
      </c>
      <c r="E18" s="11" t="s">
        <v>457</v>
      </c>
    </row>
    <row r="19" customFormat="false" ht="13.8" hidden="false" customHeight="false" outlineLevel="0" collapsed="false">
      <c r="A19" s="7"/>
      <c r="B19" s="8"/>
      <c r="C19" s="9" t="s">
        <v>15</v>
      </c>
      <c r="D19" s="10" t="n">
        <v>197147</v>
      </c>
      <c r="E19" s="11" t="s">
        <v>457</v>
      </c>
    </row>
    <row r="20" customFormat="false" ht="13.8" hidden="false" customHeight="false" outlineLevel="0" collapsed="false">
      <c r="A20" s="7"/>
      <c r="B20" s="8"/>
      <c r="C20" s="9" t="s">
        <v>15</v>
      </c>
      <c r="D20" s="10" t="n">
        <v>119468</v>
      </c>
      <c r="E20" s="11" t="s">
        <v>457</v>
      </c>
    </row>
    <row r="21" customFormat="false" ht="13.8" hidden="false" customHeight="false" outlineLevel="0" collapsed="false">
      <c r="A21" s="7"/>
      <c r="B21" s="8"/>
      <c r="C21" s="9" t="s">
        <v>238</v>
      </c>
      <c r="D21" s="10" t="n">
        <v>2700</v>
      </c>
      <c r="E21" s="11" t="s">
        <v>927</v>
      </c>
    </row>
    <row r="22" customFormat="false" ht="13.8" hidden="false" customHeight="false" outlineLevel="0" collapsed="false">
      <c r="A22" s="7"/>
      <c r="B22" s="8"/>
      <c r="C22" s="9" t="s">
        <v>238</v>
      </c>
      <c r="D22" s="10" t="n">
        <v>3500</v>
      </c>
      <c r="E22" s="11" t="s">
        <v>333</v>
      </c>
    </row>
    <row r="23" customFormat="false" ht="13.8" hidden="false" customHeight="false" outlineLevel="0" collapsed="false">
      <c r="A23" s="7"/>
      <c r="B23" s="8"/>
      <c r="C23" s="9" t="s">
        <v>238</v>
      </c>
      <c r="D23" s="10" t="n">
        <v>60</v>
      </c>
      <c r="E23" s="11" t="s">
        <v>333</v>
      </c>
    </row>
    <row r="24" customFormat="false" ht="13.8" hidden="false" customHeight="false" outlineLevel="0" collapsed="false">
      <c r="A24" s="7"/>
      <c r="B24" s="8"/>
      <c r="C24" s="9" t="s">
        <v>238</v>
      </c>
      <c r="D24" s="10" t="n">
        <v>1700</v>
      </c>
      <c r="E24" s="11" t="s">
        <v>333</v>
      </c>
    </row>
    <row r="25" customFormat="false" ht="13.8" hidden="false" customHeight="false" outlineLevel="0" collapsed="false">
      <c r="A25" s="7"/>
      <c r="B25" s="8"/>
      <c r="C25" s="9" t="s">
        <v>238</v>
      </c>
      <c r="D25" s="10" t="n">
        <v>155</v>
      </c>
      <c r="E25" s="11" t="s">
        <v>333</v>
      </c>
    </row>
    <row r="26" customFormat="false" ht="15" hidden="false" customHeight="false" outlineLevel="0" collapsed="false">
      <c r="A26" s="4" t="s">
        <v>28</v>
      </c>
      <c r="B26" s="4"/>
      <c r="C26" s="13"/>
      <c r="D26" s="14" t="n">
        <f aca="false">SUM(D12:D25)</f>
        <v>982703</v>
      </c>
      <c r="E26" s="15"/>
    </row>
    <row r="27" customFormat="false" ht="13.8" hidden="false" customHeight="false" outlineLevel="0" collapsed="false">
      <c r="A27" s="12" t="s">
        <v>29</v>
      </c>
      <c r="B27" s="12"/>
      <c r="C27" s="9" t="s">
        <v>316</v>
      </c>
      <c r="D27" s="10" t="n">
        <v>49365</v>
      </c>
      <c r="E27" s="12" t="s">
        <v>25</v>
      </c>
    </row>
    <row r="28" customFormat="false" ht="13.8" hidden="false" customHeight="false" outlineLevel="0" collapsed="false">
      <c r="A28" s="12"/>
      <c r="B28" s="12"/>
      <c r="C28" s="9"/>
      <c r="D28" s="10"/>
      <c r="E28" s="12"/>
    </row>
    <row r="29" customFormat="false" ht="15" hidden="false" customHeight="false" outlineLevel="0" collapsed="false">
      <c r="A29" s="4" t="s">
        <v>31</v>
      </c>
      <c r="B29" s="4"/>
      <c r="C29" s="13"/>
      <c r="D29" s="14" t="n">
        <f aca="false">SUM(D27:D28)</f>
        <v>49365</v>
      </c>
      <c r="E29" s="4"/>
    </row>
    <row r="30" customFormat="false" ht="13.8" hidden="false" customHeight="false" outlineLevel="0" collapsed="false">
      <c r="A30" s="12" t="s">
        <v>32</v>
      </c>
      <c r="B30" s="12"/>
      <c r="C30" s="17" t="n">
        <v>12</v>
      </c>
      <c r="D30" s="17" t="n">
        <v>1264</v>
      </c>
      <c r="E30" s="12" t="s">
        <v>1070</v>
      </c>
    </row>
    <row r="31" customFormat="false" ht="13.8" hidden="false" customHeight="false" outlineLevel="0" collapsed="false">
      <c r="A31" s="12"/>
      <c r="B31" s="12"/>
      <c r="C31" s="17" t="n">
        <v>12</v>
      </c>
      <c r="D31" s="17" t="n">
        <v>4843</v>
      </c>
      <c r="E31" s="12" t="s">
        <v>1071</v>
      </c>
    </row>
    <row r="32" customFormat="false" ht="13.8" hidden="false" customHeight="false" outlineLevel="0" collapsed="false">
      <c r="A32" s="12"/>
      <c r="B32" s="12"/>
      <c r="C32" s="17" t="n">
        <v>12</v>
      </c>
      <c r="D32" s="17" t="n">
        <v>1938</v>
      </c>
      <c r="E32" s="12" t="s">
        <v>1072</v>
      </c>
    </row>
    <row r="33" customFormat="false" ht="13.8" hidden="false" customHeight="false" outlineLevel="0" collapsed="false">
      <c r="A33" s="12"/>
      <c r="B33" s="12"/>
      <c r="C33" s="9" t="s">
        <v>133</v>
      </c>
      <c r="D33" s="10" t="n">
        <v>10840</v>
      </c>
      <c r="E33" s="12" t="s">
        <v>1073</v>
      </c>
    </row>
    <row r="34" customFormat="false" ht="13.8" hidden="false" customHeight="false" outlineLevel="0" collapsed="false">
      <c r="A34" s="12"/>
      <c r="B34" s="12"/>
      <c r="C34" s="9" t="s">
        <v>133</v>
      </c>
      <c r="D34" s="10" t="n">
        <v>490</v>
      </c>
      <c r="E34" s="12" t="s">
        <v>1074</v>
      </c>
    </row>
    <row r="35" customFormat="false" ht="15" hidden="false" customHeight="false" outlineLevel="0" collapsed="false">
      <c r="A35" s="4" t="s">
        <v>38</v>
      </c>
      <c r="B35" s="4"/>
      <c r="C35" s="13"/>
      <c r="D35" s="14" t="n">
        <f aca="false">SUM(D30:D34)</f>
        <v>19375</v>
      </c>
      <c r="E35" s="17"/>
    </row>
    <row r="36" customFormat="false" ht="13.8" hidden="false" customHeight="false" outlineLevel="0" collapsed="false">
      <c r="A36" s="12" t="s">
        <v>39</v>
      </c>
      <c r="B36" s="4"/>
      <c r="C36" s="55"/>
      <c r="D36" s="57"/>
      <c r="E36" s="12"/>
    </row>
    <row r="37" customFormat="false" ht="13.8" hidden="false" customHeight="false" outlineLevel="0" collapsed="false">
      <c r="A37" s="12"/>
      <c r="B37" s="4"/>
      <c r="C37" s="55" t="s">
        <v>485</v>
      </c>
      <c r="D37" s="57" t="n">
        <v>719</v>
      </c>
      <c r="E37" s="12" t="s">
        <v>569</v>
      </c>
    </row>
    <row r="38" customFormat="false" ht="13.8" hidden="false" customHeight="false" outlineLevel="0" collapsed="false">
      <c r="A38" s="12"/>
      <c r="B38" s="4"/>
      <c r="C38" s="55" t="s">
        <v>485</v>
      </c>
      <c r="D38" s="57" t="n">
        <v>719</v>
      </c>
      <c r="E38" s="12" t="s">
        <v>569</v>
      </c>
    </row>
    <row r="39" customFormat="false" ht="13.8" hidden="false" customHeight="false" outlineLevel="0" collapsed="false">
      <c r="A39" s="12"/>
      <c r="B39" s="4"/>
      <c r="C39" s="55" t="s">
        <v>485</v>
      </c>
      <c r="D39" s="57" t="n">
        <v>719</v>
      </c>
      <c r="E39" s="12" t="s">
        <v>569</v>
      </c>
    </row>
    <row r="40" customFormat="false" ht="13.8" hidden="false" customHeight="false" outlineLevel="0" collapsed="false">
      <c r="A40" s="12"/>
      <c r="B40" s="4"/>
      <c r="C40" s="55" t="s">
        <v>236</v>
      </c>
      <c r="D40" s="57" t="n">
        <v>288</v>
      </c>
      <c r="E40" s="12" t="s">
        <v>569</v>
      </c>
    </row>
    <row r="41" customFormat="false" ht="13.8" hidden="false" customHeight="false" outlineLevel="0" collapsed="false">
      <c r="A41" s="17"/>
      <c r="B41" s="12"/>
      <c r="C41" s="9" t="s">
        <v>152</v>
      </c>
      <c r="D41" s="10" t="n">
        <v>288</v>
      </c>
      <c r="E41" s="12" t="s">
        <v>569</v>
      </c>
    </row>
    <row r="42" customFormat="false" ht="13.8" hidden="false" customHeight="false" outlineLevel="0" collapsed="false">
      <c r="A42" s="12"/>
      <c r="B42" s="12"/>
      <c r="C42" s="9" t="s">
        <v>42</v>
      </c>
      <c r="D42" s="10" t="n">
        <v>288</v>
      </c>
      <c r="E42" s="12" t="s">
        <v>569</v>
      </c>
    </row>
    <row r="43" customFormat="false" ht="15" hidden="false" customHeight="false" outlineLevel="0" collapsed="false">
      <c r="A43" s="4" t="s">
        <v>43</v>
      </c>
      <c r="B43" s="4"/>
      <c r="C43" s="13"/>
      <c r="D43" s="14" t="n">
        <f aca="false">SUM(D36:D42)</f>
        <v>3021</v>
      </c>
      <c r="E43" s="17"/>
    </row>
    <row r="44" customFormat="false" ht="13.8" hidden="false" customHeight="false" outlineLevel="0" collapsed="false">
      <c r="A44" s="4"/>
      <c r="B44" s="4"/>
      <c r="C44" s="13"/>
      <c r="D44" s="14"/>
      <c r="E44" s="17"/>
    </row>
    <row r="45" customFormat="false" ht="13.8" hidden="false" customHeight="false" outlineLevel="0" collapsed="false">
      <c r="A45" s="12" t="s">
        <v>44</v>
      </c>
      <c r="B45" s="12"/>
      <c r="C45" s="9"/>
      <c r="D45" s="10" t="n">
        <v>37324</v>
      </c>
      <c r="E45" s="12" t="s">
        <v>171</v>
      </c>
    </row>
    <row r="46" customFormat="false" ht="15" hidden="false" customHeight="false" outlineLevel="0" collapsed="false">
      <c r="A46" s="4" t="s">
        <v>45</v>
      </c>
      <c r="B46" s="4"/>
      <c r="C46" s="13"/>
      <c r="D46" s="14" t="n">
        <f aca="false">D45</f>
        <v>37324</v>
      </c>
      <c r="E46" s="4"/>
    </row>
    <row r="47" customFormat="false" ht="13.8" hidden="false" customHeight="false" outlineLevel="0" collapsed="false">
      <c r="A47" s="4"/>
      <c r="B47" s="4"/>
      <c r="C47" s="13"/>
      <c r="D47" s="14"/>
      <c r="E47" s="4"/>
    </row>
    <row r="48" customFormat="false" ht="13.8" hidden="false" customHeight="false" outlineLevel="0" collapsed="false">
      <c r="A48" s="12" t="s">
        <v>46</v>
      </c>
      <c r="B48" s="12"/>
      <c r="C48" s="9" t="s">
        <v>15</v>
      </c>
      <c r="D48" s="18" t="n">
        <v>24531</v>
      </c>
      <c r="E48" s="11" t="s">
        <v>1075</v>
      </c>
    </row>
    <row r="49" customFormat="false" ht="13.8" hidden="false" customHeight="false" outlineLevel="0" collapsed="false">
      <c r="A49" s="7"/>
      <c r="B49" s="12"/>
      <c r="C49" s="9" t="s">
        <v>316</v>
      </c>
      <c r="D49" s="10" t="n">
        <v>20763</v>
      </c>
      <c r="E49" s="11" t="s">
        <v>998</v>
      </c>
    </row>
    <row r="50" customFormat="false" ht="15" hidden="false" customHeight="false" outlineLevel="0" collapsed="false">
      <c r="A50" s="4" t="s">
        <v>49</v>
      </c>
      <c r="B50" s="4"/>
      <c r="C50" s="13"/>
      <c r="D50" s="14" t="n">
        <f aca="false">SUM(D48:D49)</f>
        <v>45294</v>
      </c>
      <c r="E50" s="17"/>
    </row>
    <row r="51" customFormat="false" ht="13.8" hidden="false" customHeight="false" outlineLevel="0" collapsed="false">
      <c r="A51" s="4"/>
      <c r="B51" s="4"/>
      <c r="C51" s="13"/>
      <c r="D51" s="14"/>
      <c r="E51" s="17"/>
    </row>
    <row r="52" customFormat="false" ht="13.8" hidden="false" customHeight="false" outlineLevel="0" collapsed="false">
      <c r="A52" s="17" t="s">
        <v>50</v>
      </c>
      <c r="B52" s="17"/>
      <c r="C52" s="17" t="n">
        <v>8</v>
      </c>
      <c r="D52" s="20" t="n">
        <v>1507</v>
      </c>
      <c r="E52" s="17" t="s">
        <v>27</v>
      </c>
    </row>
    <row r="53" customFormat="false" ht="13.8" hidden="false" customHeight="false" outlineLevel="0" collapsed="false">
      <c r="A53" s="4" t="s">
        <v>52</v>
      </c>
      <c r="B53" s="17"/>
      <c r="C53" s="17"/>
      <c r="D53" s="21" t="n">
        <f aca="false">D52</f>
        <v>1507</v>
      </c>
      <c r="E53" s="17"/>
    </row>
    <row r="54" customFormat="false" ht="13.8" hidden="false" customHeight="false" outlineLevel="0" collapsed="false">
      <c r="A54" s="4"/>
      <c r="B54" s="17"/>
      <c r="C54" s="17"/>
      <c r="D54" s="21"/>
      <c r="E54" s="17"/>
    </row>
    <row r="55" customFormat="false" ht="13.8" hidden="false" customHeight="false" outlineLevel="0" collapsed="false">
      <c r="A55" s="17" t="s">
        <v>644</v>
      </c>
      <c r="B55" s="17"/>
      <c r="C55" s="12"/>
      <c r="D55" s="63"/>
      <c r="E55" s="17"/>
    </row>
    <row r="56" customFormat="false" ht="13.8" hidden="false" customHeight="false" outlineLevel="0" collapsed="false">
      <c r="A56" s="4" t="s">
        <v>646</v>
      </c>
      <c r="B56" s="17"/>
      <c r="C56" s="17"/>
      <c r="D56" s="21" t="n">
        <f aca="false">SUM(D55)</f>
        <v>0</v>
      </c>
      <c r="E56" s="17"/>
    </row>
    <row r="57" customFormat="false" ht="15" hidden="false" customHeight="false" outlineLevel="0" collapsed="false">
      <c r="D57" s="1" t="n">
        <f aca="false">D26+D29+D35+D43+D46+D50+D53+D56</f>
        <v>1138589</v>
      </c>
    </row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048576"/>
  <sheetViews>
    <sheetView showFormulas="false" showGridLines="true" showRowColHeaders="true" showZeros="true" rightToLeft="false" tabSelected="false" showOutlineSymbols="true" defaultGridColor="true" view="normal" topLeftCell="A31" colorId="64" zoomScale="100" zoomScaleNormal="100" zoomScalePageLayoutView="100" workbookViewId="0">
      <selection pane="topLeft" activeCell="N30" activeCellId="0" sqref="N30"/>
    </sheetView>
  </sheetViews>
  <sheetFormatPr defaultRowHeight="15" zeroHeight="false" outlineLevelRow="0" outlineLevelCol="0"/>
  <cols>
    <col collapsed="false" customWidth="true" hidden="false" outlineLevel="0" max="1" min="1" style="0" width="24.71"/>
    <col collapsed="false" customWidth="true" hidden="false" outlineLevel="0" max="2" min="2" style="0" width="14.01"/>
    <col collapsed="false" customWidth="true" hidden="false" outlineLevel="0" max="3" min="3" style="0" width="10.85"/>
    <col collapsed="false" customWidth="true" hidden="false" outlineLevel="0" max="4" min="4" style="1" width="16.57"/>
    <col collapsed="false" customWidth="true" hidden="false" outlineLevel="0" max="5" min="5" style="0" width="46.86"/>
    <col collapsed="false" customWidth="true" hidden="false" outlineLevel="0" max="7" min="6" style="0" width="10.12"/>
    <col collapsed="false" customWidth="true" hidden="false" outlineLevel="0" max="1025" min="8" style="0" width="9.13"/>
  </cols>
  <sheetData>
    <row r="1" customFormat="false" ht="15" hidden="false" customHeight="false" outlineLevel="0" collapsed="false">
      <c r="A1" s="2" t="s">
        <v>0</v>
      </c>
      <c r="B1" s="2"/>
      <c r="C1" s="2"/>
      <c r="D1" s="3"/>
    </row>
    <row r="2" customFormat="false" ht="15" hidden="false" customHeight="false" outlineLevel="0" collapsed="false">
      <c r="A2" s="2" t="s">
        <v>1</v>
      </c>
      <c r="B2" s="2"/>
      <c r="C2" s="2"/>
      <c r="D2" s="3"/>
    </row>
    <row r="4" customFormat="false" ht="15" hidden="false" customHeight="false" outlineLevel="0" collapsed="false">
      <c r="A4" s="2" t="s">
        <v>2</v>
      </c>
      <c r="B4" s="2"/>
      <c r="C4" s="2"/>
      <c r="D4" s="3"/>
      <c r="E4" s="2"/>
    </row>
    <row r="5" customFormat="false" ht="15" hidden="false" customHeight="false" outlineLevel="0" collapsed="false">
      <c r="A5" s="2" t="s">
        <v>3</v>
      </c>
      <c r="B5" s="2"/>
      <c r="C5" s="2"/>
      <c r="D5" s="3"/>
      <c r="E5" s="2"/>
    </row>
    <row r="6" customFormat="false" ht="15" hidden="false" customHeight="false" outlineLevel="0" collapsed="false">
      <c r="A6" s="2"/>
      <c r="B6" s="2"/>
      <c r="C6" s="2"/>
      <c r="D6" s="3"/>
      <c r="E6" s="2"/>
    </row>
    <row r="7" customFormat="false" ht="15" hidden="false" customHeight="false" outlineLevel="0" collapsed="false">
      <c r="A7" s="2"/>
      <c r="B7" s="2"/>
      <c r="C7" s="2"/>
      <c r="D7" s="3"/>
      <c r="E7" s="2"/>
    </row>
    <row r="8" customFormat="false" ht="15" hidden="false" customHeight="false" outlineLevel="0" collapsed="false">
      <c r="A8" s="2" t="s">
        <v>154</v>
      </c>
      <c r="B8" s="2"/>
      <c r="C8" s="2"/>
      <c r="D8" s="3"/>
      <c r="E8" s="2"/>
    </row>
    <row r="10" customFormat="false" ht="15" hidden="false" customHeight="false" outlineLevel="0" collapsed="false">
      <c r="A10" s="4" t="s">
        <v>5</v>
      </c>
      <c r="B10" s="5" t="s">
        <v>155</v>
      </c>
      <c r="C10" s="5" t="s">
        <v>7</v>
      </c>
      <c r="D10" s="6" t="s">
        <v>8</v>
      </c>
      <c r="E10" s="5" t="s">
        <v>9</v>
      </c>
    </row>
    <row r="11" customFormat="false" ht="13.8" hidden="false" customHeight="false" outlineLevel="0" collapsed="false">
      <c r="A11" s="7" t="s">
        <v>10</v>
      </c>
      <c r="B11" s="8"/>
      <c r="C11" s="9" t="s">
        <v>156</v>
      </c>
      <c r="D11" s="10" t="n">
        <v>522</v>
      </c>
      <c r="E11" s="11" t="s">
        <v>157</v>
      </c>
    </row>
    <row r="12" customFormat="false" ht="13.8" hidden="false" customHeight="false" outlineLevel="0" collapsed="false">
      <c r="A12" s="7"/>
      <c r="B12" s="8"/>
      <c r="C12" s="9" t="s">
        <v>158</v>
      </c>
      <c r="D12" s="10" t="n">
        <f aca="false">249839-47175</f>
        <v>202664</v>
      </c>
      <c r="E12" s="11" t="s">
        <v>159</v>
      </c>
    </row>
    <row r="13" customFormat="false" ht="13.8" hidden="false" customHeight="false" outlineLevel="0" collapsed="false">
      <c r="A13" s="7"/>
      <c r="B13" s="8"/>
      <c r="C13" s="9" t="s">
        <v>158</v>
      </c>
      <c r="D13" s="10" t="n">
        <f aca="false">177979-36354</f>
        <v>141625</v>
      </c>
      <c r="E13" s="11" t="s">
        <v>159</v>
      </c>
    </row>
    <row r="14" customFormat="false" ht="13.8" hidden="false" customHeight="false" outlineLevel="0" collapsed="false">
      <c r="A14" s="7"/>
      <c r="B14" s="8"/>
      <c r="C14" s="9" t="s">
        <v>158</v>
      </c>
      <c r="D14" s="10" t="n">
        <v>41963</v>
      </c>
      <c r="E14" s="11" t="s">
        <v>159</v>
      </c>
    </row>
    <row r="15" customFormat="false" ht="13.8" hidden="false" customHeight="false" outlineLevel="0" collapsed="false">
      <c r="A15" s="7"/>
      <c r="B15" s="8"/>
      <c r="C15" s="9" t="s">
        <v>158</v>
      </c>
      <c r="D15" s="10" t="n">
        <f aca="false">120256-22754</f>
        <v>97502</v>
      </c>
      <c r="E15" s="11" t="s">
        <v>159</v>
      </c>
    </row>
    <row r="16" customFormat="false" ht="13.8" hidden="false" customHeight="false" outlineLevel="0" collapsed="false">
      <c r="A16" s="7"/>
      <c r="B16" s="8"/>
      <c r="C16" s="9" t="s">
        <v>158</v>
      </c>
      <c r="D16" s="10" t="n">
        <v>67158</v>
      </c>
      <c r="E16" s="11" t="s">
        <v>160</v>
      </c>
    </row>
    <row r="17" customFormat="false" ht="13.8" hidden="false" customHeight="false" outlineLevel="0" collapsed="false">
      <c r="A17" s="7"/>
      <c r="B17" s="8"/>
      <c r="C17" s="9" t="s">
        <v>158</v>
      </c>
      <c r="D17" s="10" t="n">
        <v>264575</v>
      </c>
      <c r="E17" s="11" t="s">
        <v>161</v>
      </c>
    </row>
    <row r="18" customFormat="false" ht="13.8" hidden="false" customHeight="false" outlineLevel="0" collapsed="false">
      <c r="A18" s="7"/>
      <c r="B18" s="8"/>
      <c r="C18" s="9" t="s">
        <v>158</v>
      </c>
      <c r="D18" s="10" t="n">
        <v>102883</v>
      </c>
      <c r="E18" s="11" t="s">
        <v>162</v>
      </c>
    </row>
    <row r="19" customFormat="false" ht="13.8" hidden="false" customHeight="false" outlineLevel="0" collapsed="false">
      <c r="A19" s="7"/>
      <c r="B19" s="8"/>
      <c r="C19" s="9" t="s">
        <v>158</v>
      </c>
      <c r="D19" s="10" t="n">
        <f aca="false">23826-1907-36</f>
        <v>21883</v>
      </c>
      <c r="E19" s="11" t="s">
        <v>163</v>
      </c>
    </row>
    <row r="20" customFormat="false" ht="13.8" hidden="false" customHeight="false" outlineLevel="0" collapsed="false">
      <c r="A20" s="7"/>
      <c r="B20" s="8"/>
      <c r="C20" s="9" t="s">
        <v>164</v>
      </c>
      <c r="D20" s="10" t="n">
        <v>2927</v>
      </c>
      <c r="E20" s="11" t="s">
        <v>165</v>
      </c>
    </row>
    <row r="21" customFormat="false" ht="13.8" hidden="false" customHeight="false" outlineLevel="0" collapsed="false">
      <c r="A21" s="7"/>
      <c r="B21" s="8"/>
      <c r="C21" s="9" t="s">
        <v>164</v>
      </c>
      <c r="D21" s="10" t="n">
        <v>1100</v>
      </c>
      <c r="E21" s="11" t="s">
        <v>23</v>
      </c>
    </row>
    <row r="22" customFormat="false" ht="13.8" hidden="false" customHeight="false" outlineLevel="0" collapsed="false">
      <c r="A22" s="7"/>
      <c r="B22" s="8"/>
      <c r="C22" s="9" t="s">
        <v>164</v>
      </c>
      <c r="D22" s="10" t="n">
        <v>60</v>
      </c>
      <c r="E22" s="11" t="s">
        <v>23</v>
      </c>
    </row>
    <row r="23" customFormat="false" ht="13.8" hidden="false" customHeight="false" outlineLevel="0" collapsed="false">
      <c r="A23" s="7"/>
      <c r="B23" s="8"/>
      <c r="C23" s="9" t="s">
        <v>164</v>
      </c>
      <c r="D23" s="10" t="n">
        <v>1300</v>
      </c>
      <c r="E23" s="11" t="s">
        <v>23</v>
      </c>
    </row>
    <row r="24" customFormat="false" ht="13.8" hidden="false" customHeight="false" outlineLevel="0" collapsed="false">
      <c r="A24" s="7"/>
      <c r="B24" s="8"/>
      <c r="C24" s="9" t="s">
        <v>164</v>
      </c>
      <c r="D24" s="10" t="n">
        <v>1700</v>
      </c>
      <c r="E24" s="11" t="s">
        <v>23</v>
      </c>
    </row>
    <row r="25" customFormat="false" ht="13.8" hidden="false" customHeight="false" outlineLevel="0" collapsed="false">
      <c r="A25" s="7"/>
      <c r="B25" s="8"/>
      <c r="C25" s="9" t="s">
        <v>164</v>
      </c>
      <c r="D25" s="10" t="n">
        <v>2455</v>
      </c>
      <c r="E25" s="11" t="s">
        <v>23</v>
      </c>
    </row>
    <row r="26" customFormat="false" ht="13.8" hidden="false" customHeight="false" outlineLevel="0" collapsed="false">
      <c r="A26" s="7"/>
      <c r="B26" s="8"/>
      <c r="C26" s="9" t="s">
        <v>164</v>
      </c>
      <c r="D26" s="10" t="n">
        <v>197</v>
      </c>
      <c r="E26" s="11" t="s">
        <v>23</v>
      </c>
    </row>
    <row r="27" customFormat="false" ht="13.8" hidden="false" customHeight="false" outlineLevel="0" collapsed="false">
      <c r="A27" s="7"/>
      <c r="B27" s="8"/>
      <c r="C27" s="9"/>
      <c r="D27" s="10"/>
      <c r="E27" s="11"/>
    </row>
    <row r="28" customFormat="false" ht="13.8" hidden="false" customHeight="false" outlineLevel="0" collapsed="false">
      <c r="A28" s="4" t="s">
        <v>28</v>
      </c>
      <c r="B28" s="4"/>
      <c r="C28" s="13"/>
      <c r="D28" s="14" t="n">
        <f aca="false">SUM(D11:D27)</f>
        <v>950514</v>
      </c>
      <c r="E28" s="15"/>
    </row>
    <row r="29" customFormat="false" ht="13.8" hidden="false" customHeight="false" outlineLevel="0" collapsed="false">
      <c r="A29" s="12" t="s">
        <v>29</v>
      </c>
      <c r="B29" s="12"/>
      <c r="C29" s="9"/>
      <c r="D29" s="10" t="n">
        <v>47175</v>
      </c>
      <c r="E29" s="12" t="s">
        <v>166</v>
      </c>
      <c r="G29" s="1"/>
    </row>
    <row r="30" customFormat="false" ht="13.8" hidden="false" customHeight="false" outlineLevel="0" collapsed="false">
      <c r="A30" s="12"/>
      <c r="B30" s="12"/>
      <c r="C30" s="9"/>
      <c r="D30" s="10"/>
      <c r="E30" s="12"/>
      <c r="G30" s="1"/>
    </row>
    <row r="31" customFormat="false" ht="13.8" hidden="false" customHeight="false" outlineLevel="0" collapsed="false">
      <c r="A31" s="4" t="s">
        <v>31</v>
      </c>
      <c r="B31" s="4"/>
      <c r="C31" s="13"/>
      <c r="D31" s="14" t="n">
        <f aca="false">SUM(D29:D30)</f>
        <v>47175</v>
      </c>
      <c r="E31" s="4"/>
    </row>
    <row r="32" customFormat="false" ht="13.8" hidden="false" customHeight="false" outlineLevel="0" collapsed="false">
      <c r="A32" s="12" t="s">
        <v>32</v>
      </c>
      <c r="B32" s="12"/>
      <c r="C32" s="9" t="s">
        <v>158</v>
      </c>
      <c r="D32" s="10" t="n">
        <v>1264</v>
      </c>
      <c r="E32" s="12" t="s">
        <v>167</v>
      </c>
    </row>
    <row r="33" customFormat="false" ht="13.8" hidden="false" customHeight="false" outlineLevel="0" collapsed="false">
      <c r="A33" s="12"/>
      <c r="B33" s="12"/>
      <c r="C33" s="9" t="s">
        <v>158</v>
      </c>
      <c r="D33" s="10" t="n">
        <v>4844</v>
      </c>
      <c r="E33" s="12" t="s">
        <v>168</v>
      </c>
    </row>
    <row r="34" customFormat="false" ht="13.8" hidden="false" customHeight="false" outlineLevel="0" collapsed="false">
      <c r="A34" s="12"/>
      <c r="B34" s="12"/>
      <c r="C34" s="9" t="s">
        <v>158</v>
      </c>
      <c r="D34" s="10" t="n">
        <v>1937</v>
      </c>
      <c r="E34" s="12" t="s">
        <v>169</v>
      </c>
    </row>
    <row r="35" customFormat="false" ht="13.8" hidden="false" customHeight="false" outlineLevel="0" collapsed="false">
      <c r="A35" s="12"/>
      <c r="B35" s="12"/>
      <c r="C35" s="9" t="s">
        <v>164</v>
      </c>
      <c r="D35" s="10" t="n">
        <v>10840</v>
      </c>
      <c r="E35" s="12" t="s">
        <v>37</v>
      </c>
    </row>
    <row r="36" customFormat="false" ht="13.8" hidden="false" customHeight="false" outlineLevel="0" collapsed="false">
      <c r="A36" s="12"/>
      <c r="B36" s="12"/>
      <c r="C36" s="9" t="s">
        <v>164</v>
      </c>
      <c r="D36" s="10" t="n">
        <v>490</v>
      </c>
      <c r="E36" s="12" t="s">
        <v>23</v>
      </c>
    </row>
    <row r="37" customFormat="false" ht="13.8" hidden="false" customHeight="false" outlineLevel="0" collapsed="false">
      <c r="A37" s="12"/>
      <c r="B37" s="12"/>
      <c r="C37" s="9"/>
      <c r="D37" s="10"/>
      <c r="E37" s="12"/>
    </row>
    <row r="38" customFormat="false" ht="13.8" hidden="false" customHeight="false" outlineLevel="0" collapsed="false">
      <c r="A38" s="4" t="s">
        <v>38</v>
      </c>
      <c r="B38" s="4"/>
      <c r="C38" s="13"/>
      <c r="D38" s="14" t="n">
        <f aca="false">SUM(D32:D36)</f>
        <v>19375</v>
      </c>
      <c r="E38" s="17"/>
    </row>
    <row r="39" customFormat="false" ht="13.8" hidden="false" customHeight="false" outlineLevel="0" collapsed="false">
      <c r="A39" s="12" t="s">
        <v>39</v>
      </c>
      <c r="B39" s="12"/>
      <c r="C39" s="9" t="s">
        <v>164</v>
      </c>
      <c r="D39" s="10" t="n">
        <v>1020</v>
      </c>
      <c r="E39" s="12" t="s">
        <v>170</v>
      </c>
    </row>
    <row r="40" customFormat="false" ht="13.8" hidden="false" customHeight="false" outlineLevel="0" collapsed="false">
      <c r="A40" s="12"/>
      <c r="B40" s="12"/>
      <c r="C40" s="9"/>
      <c r="D40" s="10"/>
      <c r="E40" s="12"/>
    </row>
    <row r="41" customFormat="false" ht="13.8" hidden="false" customHeight="false" outlineLevel="0" collapsed="false">
      <c r="A41" s="4" t="s">
        <v>43</v>
      </c>
      <c r="B41" s="4"/>
      <c r="C41" s="13"/>
      <c r="D41" s="14" t="n">
        <f aca="false">SUM(D39:D40)</f>
        <v>1020</v>
      </c>
      <c r="E41" s="17"/>
    </row>
    <row r="42" customFormat="false" ht="13.8" hidden="false" customHeight="false" outlineLevel="0" collapsed="false">
      <c r="A42" s="12" t="s">
        <v>44</v>
      </c>
      <c r="B42" s="12"/>
      <c r="C42" s="9"/>
      <c r="D42" s="10" t="n">
        <v>36354</v>
      </c>
      <c r="E42" s="12" t="s">
        <v>171</v>
      </c>
    </row>
    <row r="43" customFormat="false" ht="13.8" hidden="false" customHeight="false" outlineLevel="0" collapsed="false">
      <c r="A43" s="12"/>
      <c r="B43" s="12"/>
      <c r="C43" s="9"/>
      <c r="D43" s="10"/>
      <c r="E43" s="12"/>
    </row>
    <row r="44" customFormat="false" ht="13.8" hidden="false" customHeight="false" outlineLevel="0" collapsed="false">
      <c r="A44" s="4" t="s">
        <v>45</v>
      </c>
      <c r="B44" s="4"/>
      <c r="C44" s="13"/>
      <c r="D44" s="14" t="n">
        <f aca="false">SUM(D42:D43)</f>
        <v>36354</v>
      </c>
      <c r="E44" s="4"/>
    </row>
    <row r="45" customFormat="false" ht="13.8" hidden="false" customHeight="false" outlineLevel="0" collapsed="false">
      <c r="A45" s="12" t="s">
        <v>46</v>
      </c>
      <c r="B45" s="12"/>
      <c r="C45" s="9" t="s">
        <v>158</v>
      </c>
      <c r="D45" s="18" t="n">
        <v>23735</v>
      </c>
      <c r="E45" s="19" t="s">
        <v>172</v>
      </c>
    </row>
    <row r="46" customFormat="false" ht="13.8" hidden="false" customHeight="false" outlineLevel="0" collapsed="false">
      <c r="A46" s="7"/>
      <c r="B46" s="8"/>
      <c r="C46" s="9" t="s">
        <v>158</v>
      </c>
      <c r="D46" s="10" t="n">
        <v>22754</v>
      </c>
      <c r="E46" s="19" t="s">
        <v>173</v>
      </c>
      <c r="F46" s="1"/>
    </row>
    <row r="47" customFormat="false" ht="13.8" hidden="false" customHeight="false" outlineLevel="0" collapsed="false">
      <c r="A47" s="7"/>
      <c r="B47" s="8"/>
      <c r="C47" s="9"/>
      <c r="D47" s="10"/>
      <c r="E47" s="19"/>
      <c r="F47" s="1"/>
    </row>
    <row r="48" customFormat="false" ht="13.8" hidden="false" customHeight="false" outlineLevel="0" collapsed="false">
      <c r="A48" s="7"/>
      <c r="B48" s="8"/>
      <c r="C48" s="9"/>
      <c r="D48" s="10"/>
      <c r="E48" s="19"/>
      <c r="F48" s="1"/>
    </row>
    <row r="49" customFormat="false" ht="13.8" hidden="false" customHeight="false" outlineLevel="0" collapsed="false">
      <c r="A49" s="4" t="s">
        <v>49</v>
      </c>
      <c r="B49" s="4"/>
      <c r="C49" s="13"/>
      <c r="D49" s="14" t="n">
        <f aca="false">SUM(D45:D48)</f>
        <v>46489</v>
      </c>
      <c r="E49" s="17"/>
    </row>
    <row r="50" customFormat="false" ht="13.8" hidden="false" customHeight="false" outlineLevel="0" collapsed="false">
      <c r="A50" s="17" t="s">
        <v>50</v>
      </c>
      <c r="B50" s="17"/>
      <c r="C50" s="17"/>
      <c r="D50" s="20" t="n">
        <v>1907</v>
      </c>
      <c r="E50" s="17" t="s">
        <v>27</v>
      </c>
    </row>
    <row r="51" customFormat="false" ht="13.8" hidden="false" customHeight="false" outlineLevel="0" collapsed="false">
      <c r="A51" s="17"/>
      <c r="B51" s="17"/>
      <c r="C51" s="17"/>
      <c r="D51" s="20"/>
      <c r="E51" s="17"/>
    </row>
    <row r="52" customFormat="false" ht="13.8" hidden="false" customHeight="false" outlineLevel="0" collapsed="false">
      <c r="A52" s="4" t="s">
        <v>52</v>
      </c>
      <c r="B52" s="17"/>
      <c r="C52" s="17"/>
      <c r="D52" s="21" t="n">
        <f aca="false">SUM(D50:D51)</f>
        <v>1907</v>
      </c>
      <c r="E52" s="17"/>
    </row>
    <row r="53" customFormat="false" ht="13.8" hidden="false" customHeight="false" outlineLevel="0" collapsed="false">
      <c r="A53" s="2" t="s">
        <v>174</v>
      </c>
      <c r="D53" s="3" t="n">
        <f aca="false">SUM(D28+D31+D38+D41+D44+D49+D52)</f>
        <v>1102834</v>
      </c>
    </row>
    <row r="54" customFormat="false" ht="13.8" hidden="false" customHeight="false" outlineLevel="0" collapsed="false"/>
    <row r="55" customFormat="false" ht="13.8" hidden="false" customHeight="false" outlineLevel="0" collapsed="false"/>
    <row r="56" customFormat="false" ht="13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1048576"/>
  <sheetViews>
    <sheetView showFormulas="false" showGridLines="true" showRowColHeaders="true" showZeros="true" rightToLeft="false" tabSelected="false" showOutlineSymbols="true" defaultGridColor="true" view="normal" topLeftCell="A145" colorId="64" zoomScale="100" zoomScaleNormal="100" zoomScalePageLayoutView="100" workbookViewId="0">
      <selection pane="topLeft" activeCell="I170" activeCellId="0" sqref="I170"/>
    </sheetView>
  </sheetViews>
  <sheetFormatPr defaultRowHeight="13.8" zeroHeight="false" outlineLevelRow="0" outlineLevelCol="0"/>
  <cols>
    <col collapsed="false" customWidth="true" hidden="false" outlineLevel="0" max="1" min="1" style="0" width="24.15"/>
    <col collapsed="false" customWidth="true" hidden="false" outlineLevel="0" max="2" min="2" style="0" width="12.71"/>
    <col collapsed="false" customWidth="true" hidden="false" outlineLevel="0" max="3" min="3" style="0" width="9.13"/>
    <col collapsed="false" customWidth="true" hidden="false" outlineLevel="0" max="4" min="4" style="34" width="13.57"/>
    <col collapsed="false" customWidth="true" hidden="false" outlineLevel="0" max="5" min="5" style="0" width="94.29"/>
    <col collapsed="false" customWidth="true" hidden="false" outlineLevel="0" max="6" min="6" style="0" width="10.12"/>
    <col collapsed="false" customWidth="true" hidden="false" outlineLevel="0" max="8" min="7" style="0" width="9.13"/>
    <col collapsed="false" customWidth="true" hidden="false" outlineLevel="0" max="9" min="9" style="0" width="11.71"/>
    <col collapsed="false" customWidth="true" hidden="false" outlineLevel="0" max="10" min="10" style="1" width="11.71"/>
    <col collapsed="false" customWidth="true" hidden="false" outlineLevel="0" max="1025" min="11" style="0" width="9.13"/>
  </cols>
  <sheetData>
    <row r="1" customFormat="false" ht="15" hidden="false" customHeight="false" outlineLevel="0" collapsed="false">
      <c r="A1" s="2" t="s">
        <v>0</v>
      </c>
      <c r="B1" s="2"/>
      <c r="C1" s="2"/>
      <c r="D1" s="35"/>
    </row>
    <row r="2" customFormat="false" ht="15" hidden="false" customHeight="false" outlineLevel="0" collapsed="false">
      <c r="A2" s="2" t="s">
        <v>1</v>
      </c>
      <c r="B2" s="2"/>
      <c r="C2" s="2"/>
      <c r="D2" s="35"/>
    </row>
    <row r="3" customFormat="false" ht="15" hidden="false" customHeight="false" outlineLevel="0" collapsed="false">
      <c r="A3" s="2"/>
      <c r="B3" s="2"/>
      <c r="C3" s="2"/>
      <c r="D3" s="35"/>
    </row>
    <row r="4" customFormat="false" ht="15" hidden="false" customHeight="false" outlineLevel="0" collapsed="false">
      <c r="A4" s="2" t="s">
        <v>2</v>
      </c>
      <c r="B4" s="2"/>
      <c r="C4" s="2"/>
      <c r="D4" s="35"/>
    </row>
    <row r="5" customFormat="false" ht="15" hidden="false" customHeight="false" outlineLevel="0" collapsed="false">
      <c r="A5" s="2" t="s">
        <v>54</v>
      </c>
      <c r="B5" s="2"/>
      <c r="C5" s="2"/>
      <c r="D5" s="35"/>
    </row>
    <row r="6" customFormat="false" ht="15" hidden="false" customHeight="false" outlineLevel="0" collapsed="false">
      <c r="A6" s="2"/>
      <c r="B6" s="2"/>
      <c r="C6" s="2"/>
      <c r="D6" s="35"/>
    </row>
    <row r="7" customFormat="false" ht="15" hidden="false" customHeight="false" outlineLevel="0" collapsed="false">
      <c r="A7" s="2"/>
      <c r="B7" s="2"/>
      <c r="C7" s="2"/>
      <c r="D7" s="35"/>
    </row>
    <row r="8" customFormat="false" ht="15" hidden="false" customHeight="false" outlineLevel="0" collapsed="false">
      <c r="A8" s="2" t="s">
        <v>175</v>
      </c>
      <c r="B8" s="2"/>
      <c r="C8" s="2"/>
      <c r="D8" s="35"/>
    </row>
    <row r="9" customFormat="false" ht="15" hidden="false" customHeight="false" outlineLevel="0" collapsed="false"/>
    <row r="10" customFormat="false" ht="15" hidden="false" customHeight="false" outlineLevel="0" collapsed="false">
      <c r="A10" s="4" t="s">
        <v>5</v>
      </c>
      <c r="B10" s="5" t="s">
        <v>6</v>
      </c>
      <c r="C10" s="5" t="s">
        <v>7</v>
      </c>
      <c r="D10" s="36" t="s">
        <v>8</v>
      </c>
      <c r="E10" s="4" t="s">
        <v>9</v>
      </c>
    </row>
    <row r="11" customFormat="false" ht="13.8" hidden="false" customHeight="false" outlineLevel="0" collapsed="false">
      <c r="A11" s="7" t="s">
        <v>55</v>
      </c>
      <c r="B11" s="8"/>
      <c r="C11" s="9"/>
      <c r="D11" s="37"/>
      <c r="E11" s="12"/>
    </row>
    <row r="12" customFormat="false" ht="13.8" hidden="false" customHeight="false" outlineLevel="0" collapsed="false">
      <c r="A12" s="7"/>
      <c r="B12" s="8"/>
      <c r="C12" s="9" t="s">
        <v>176</v>
      </c>
      <c r="D12" s="37" t="n">
        <v>5539.45</v>
      </c>
      <c r="E12" s="12" t="s">
        <v>177</v>
      </c>
    </row>
    <row r="13" customFormat="false" ht="13.8" hidden="false" customHeight="false" outlineLevel="0" collapsed="false">
      <c r="A13" s="23" t="s">
        <v>56</v>
      </c>
      <c r="B13" s="5"/>
      <c r="C13" s="5"/>
      <c r="D13" s="38" t="n">
        <f aca="false">SUM(D11:D12)</f>
        <v>5539.45</v>
      </c>
      <c r="E13" s="4"/>
    </row>
    <row r="14" customFormat="false" ht="13.8" hidden="false" customHeight="false" outlineLevel="0" collapsed="false">
      <c r="A14" s="7" t="s">
        <v>178</v>
      </c>
      <c r="B14" s="5"/>
      <c r="C14" s="22" t="n">
        <v>2</v>
      </c>
      <c r="D14" s="39" t="n">
        <v>50</v>
      </c>
      <c r="E14" s="12" t="s">
        <v>179</v>
      </c>
    </row>
    <row r="15" customFormat="false" ht="13.8" hidden="false" customHeight="false" outlineLevel="0" collapsed="false">
      <c r="A15" s="7"/>
      <c r="B15" s="5"/>
      <c r="C15" s="22" t="n">
        <v>16</v>
      </c>
      <c r="D15" s="39" t="n">
        <v>59.99</v>
      </c>
      <c r="E15" s="12" t="s">
        <v>180</v>
      </c>
    </row>
    <row r="16" customFormat="false" ht="13.8" hidden="false" customHeight="false" outlineLevel="0" collapsed="false">
      <c r="A16" s="7"/>
      <c r="B16" s="5"/>
      <c r="C16" s="22"/>
      <c r="D16" s="39"/>
      <c r="E16" s="12"/>
    </row>
    <row r="17" customFormat="false" ht="13.8" hidden="false" customHeight="false" outlineLevel="0" collapsed="false">
      <c r="A17" s="23" t="s">
        <v>181</v>
      </c>
      <c r="B17" s="5"/>
      <c r="C17" s="5"/>
      <c r="D17" s="38" t="n">
        <f aca="false">SUM(D14:D16)</f>
        <v>109.99</v>
      </c>
      <c r="E17" s="4"/>
    </row>
    <row r="18" customFormat="false" ht="13.8" hidden="false" customHeight="false" outlineLevel="0" collapsed="false">
      <c r="A18" s="7" t="s">
        <v>57</v>
      </c>
      <c r="B18" s="8"/>
      <c r="C18" s="9" t="s">
        <v>143</v>
      </c>
      <c r="D18" s="39" t="n">
        <v>36912.53</v>
      </c>
      <c r="E18" s="12" t="s">
        <v>182</v>
      </c>
    </row>
    <row r="19" customFormat="false" ht="13.8" hidden="false" customHeight="false" outlineLevel="0" collapsed="false">
      <c r="A19" s="7"/>
      <c r="B19" s="8"/>
      <c r="C19" s="9"/>
      <c r="D19" s="39"/>
      <c r="E19" s="12"/>
    </row>
    <row r="20" customFormat="false" ht="13.8" hidden="false" customHeight="false" outlineLevel="0" collapsed="false">
      <c r="A20" s="23" t="s">
        <v>59</v>
      </c>
      <c r="B20" s="5"/>
      <c r="C20" s="24"/>
      <c r="D20" s="38" t="n">
        <f aca="false">SUM(D18:D19)</f>
        <v>36912.53</v>
      </c>
      <c r="E20" s="4"/>
    </row>
    <row r="21" customFormat="false" ht="13.8" hidden="false" customHeight="false" outlineLevel="0" collapsed="false">
      <c r="A21" s="7" t="s">
        <v>60</v>
      </c>
      <c r="B21" s="8"/>
      <c r="C21" s="9" t="s">
        <v>164</v>
      </c>
      <c r="D21" s="39" t="n">
        <v>1492.45</v>
      </c>
      <c r="E21" s="12" t="s">
        <v>183</v>
      </c>
    </row>
    <row r="22" customFormat="false" ht="13.8" hidden="false" customHeight="false" outlineLevel="0" collapsed="false">
      <c r="A22" s="7"/>
      <c r="B22" s="8"/>
      <c r="C22" s="9" t="s">
        <v>176</v>
      </c>
      <c r="D22" s="39" t="n">
        <v>930.75</v>
      </c>
      <c r="E22" s="12" t="s">
        <v>184</v>
      </c>
    </row>
    <row r="23" customFormat="false" ht="13.8" hidden="false" customHeight="false" outlineLevel="0" collapsed="false">
      <c r="A23" s="23" t="s">
        <v>64</v>
      </c>
      <c r="B23" s="5"/>
      <c r="C23" s="24"/>
      <c r="D23" s="38" t="n">
        <f aca="false">SUM(D21:D22)</f>
        <v>2423.2</v>
      </c>
      <c r="E23" s="4"/>
    </row>
    <row r="24" customFormat="false" ht="13.8" hidden="false" customHeight="false" outlineLevel="0" collapsed="false">
      <c r="A24" s="7" t="s">
        <v>65</v>
      </c>
      <c r="B24" s="12"/>
      <c r="C24" s="9" t="s">
        <v>143</v>
      </c>
      <c r="D24" s="39" t="n">
        <v>7384.31</v>
      </c>
      <c r="E24" s="12" t="s">
        <v>185</v>
      </c>
    </row>
    <row r="25" customFormat="false" ht="13.8" hidden="false" customHeight="false" outlineLevel="0" collapsed="false">
      <c r="A25" s="7"/>
      <c r="B25" s="9"/>
      <c r="C25" s="10"/>
      <c r="D25" s="40"/>
    </row>
    <row r="26" customFormat="false" ht="13.8" hidden="false" customHeight="false" outlineLevel="0" collapsed="false">
      <c r="A26" s="23" t="s">
        <v>68</v>
      </c>
      <c r="B26" s="4"/>
      <c r="C26" s="25"/>
      <c r="D26" s="38" t="n">
        <f aca="false">SUM(D24:D25)</f>
        <v>7384.31</v>
      </c>
      <c r="E26" s="4"/>
    </row>
    <row r="27" customFormat="false" ht="13.8" hidden="false" customHeight="false" outlineLevel="0" collapsed="false">
      <c r="A27" s="7" t="s">
        <v>69</v>
      </c>
      <c r="B27" s="12"/>
      <c r="C27" s="9" t="s">
        <v>186</v>
      </c>
      <c r="D27" s="39" t="n">
        <v>54</v>
      </c>
      <c r="E27" s="12" t="s">
        <v>187</v>
      </c>
    </row>
    <row r="28" customFormat="false" ht="13.8" hidden="false" customHeight="false" outlineLevel="0" collapsed="false">
      <c r="A28" s="7"/>
      <c r="B28" s="12"/>
      <c r="C28" s="9"/>
      <c r="D28" s="39"/>
      <c r="E28" s="12"/>
    </row>
    <row r="29" customFormat="false" ht="13.8" hidden="false" customHeight="false" outlineLevel="0" collapsed="false">
      <c r="A29" s="23" t="s">
        <v>73</v>
      </c>
      <c r="B29" s="4"/>
      <c r="C29" s="25"/>
      <c r="D29" s="38" t="n">
        <f aca="false">SUM(D27:D28)</f>
        <v>54</v>
      </c>
      <c r="E29" s="4"/>
    </row>
    <row r="30" customFormat="false" ht="13.8" hidden="false" customHeight="false" outlineLevel="0" collapsed="false">
      <c r="A30" s="7" t="s">
        <v>74</v>
      </c>
      <c r="B30" s="12"/>
      <c r="C30" s="9" t="s">
        <v>188</v>
      </c>
      <c r="D30" s="41" t="n">
        <v>45.8</v>
      </c>
      <c r="E30" s="12" t="s">
        <v>189</v>
      </c>
    </row>
    <row r="31" customFormat="false" ht="13.8" hidden="false" customHeight="false" outlineLevel="0" collapsed="false">
      <c r="A31" s="7"/>
      <c r="B31" s="12"/>
      <c r="C31" s="9" t="s">
        <v>143</v>
      </c>
      <c r="D31" s="41" t="n">
        <v>1524.31</v>
      </c>
      <c r="E31" s="12" t="s">
        <v>190</v>
      </c>
    </row>
    <row r="32" customFormat="false" ht="13.8" hidden="false" customHeight="false" outlineLevel="0" collapsed="false">
      <c r="A32" s="7"/>
      <c r="B32" s="12"/>
      <c r="C32" s="9" t="s">
        <v>143</v>
      </c>
      <c r="D32" s="41" t="n">
        <v>24.94</v>
      </c>
      <c r="E32" s="12" t="s">
        <v>189</v>
      </c>
    </row>
    <row r="33" customFormat="false" ht="13.8" hidden="false" customHeight="false" outlineLevel="0" collapsed="false">
      <c r="A33" s="7"/>
      <c r="B33" s="12"/>
      <c r="C33" s="9" t="s">
        <v>164</v>
      </c>
      <c r="D33" s="41" t="n">
        <v>1011.9</v>
      </c>
      <c r="E33" s="12" t="s">
        <v>191</v>
      </c>
    </row>
    <row r="34" customFormat="false" ht="13.8" hidden="false" customHeight="false" outlineLevel="0" collapsed="false">
      <c r="A34" s="7"/>
      <c r="B34" s="12"/>
      <c r="C34" s="9" t="s">
        <v>192</v>
      </c>
      <c r="D34" s="41" t="n">
        <v>24.94</v>
      </c>
      <c r="E34" s="12" t="s">
        <v>189</v>
      </c>
    </row>
    <row r="35" customFormat="false" ht="13.8" hidden="false" customHeight="false" outlineLevel="0" collapsed="false">
      <c r="A35" s="7"/>
      <c r="B35" s="12"/>
      <c r="C35" s="9" t="s">
        <v>176</v>
      </c>
      <c r="D35" s="39" t="n">
        <v>24.94</v>
      </c>
      <c r="E35" s="16" t="s">
        <v>189</v>
      </c>
    </row>
    <row r="36" customFormat="false" ht="13.8" hidden="false" customHeight="false" outlineLevel="0" collapsed="false">
      <c r="A36" s="7"/>
      <c r="B36" s="12"/>
      <c r="C36" s="9" t="s">
        <v>176</v>
      </c>
      <c r="D36" s="39" t="n">
        <v>3890.13</v>
      </c>
      <c r="E36" s="16" t="s">
        <v>193</v>
      </c>
    </row>
    <row r="37" customFormat="false" ht="13.8" hidden="false" customHeight="false" outlineLevel="0" collapsed="false">
      <c r="A37" s="4" t="s">
        <v>82</v>
      </c>
      <c r="B37" s="4"/>
      <c r="C37" s="13"/>
      <c r="D37" s="38" t="n">
        <f aca="false">SUM(D30:D36)</f>
        <v>6546.96</v>
      </c>
      <c r="E37" s="12"/>
    </row>
    <row r="38" customFormat="false" ht="13.8" hidden="false" customHeight="false" outlineLevel="0" collapsed="false">
      <c r="A38" s="12" t="s">
        <v>83</v>
      </c>
      <c r="B38" s="12"/>
      <c r="C38" s="9"/>
      <c r="D38" s="39"/>
      <c r="E38" s="12"/>
    </row>
    <row r="39" customFormat="false" ht="13.8" hidden="false" customHeight="false" outlineLevel="0" collapsed="false">
      <c r="A39" s="12"/>
      <c r="B39" s="12"/>
      <c r="C39" s="9" t="s">
        <v>156</v>
      </c>
      <c r="D39" s="39" t="n">
        <v>478.98</v>
      </c>
      <c r="E39" s="12" t="s">
        <v>194</v>
      </c>
    </row>
    <row r="40" customFormat="false" ht="13.8" hidden="false" customHeight="false" outlineLevel="0" collapsed="false">
      <c r="A40" s="12"/>
      <c r="B40" s="12"/>
      <c r="C40" s="9" t="s">
        <v>143</v>
      </c>
      <c r="D40" s="39" t="n">
        <v>264.52</v>
      </c>
      <c r="E40" s="12" t="s">
        <v>195</v>
      </c>
    </row>
    <row r="41" customFormat="false" ht="13.8" hidden="false" customHeight="false" outlineLevel="0" collapsed="false">
      <c r="A41" s="12"/>
      <c r="B41" s="12"/>
      <c r="C41" s="9" t="s">
        <v>158</v>
      </c>
      <c r="D41" s="39" t="n">
        <v>1680.42</v>
      </c>
      <c r="E41" s="12" t="s">
        <v>196</v>
      </c>
    </row>
    <row r="42" customFormat="false" ht="13.8" hidden="false" customHeight="false" outlineLevel="0" collapsed="false">
      <c r="A42" s="12"/>
      <c r="B42" s="12"/>
      <c r="C42" s="9"/>
      <c r="D42" s="39"/>
      <c r="E42" s="12"/>
    </row>
    <row r="43" customFormat="false" ht="13.8" hidden="false" customHeight="false" outlineLevel="0" collapsed="false">
      <c r="A43" s="4" t="s">
        <v>90</v>
      </c>
      <c r="B43" s="4"/>
      <c r="C43" s="13"/>
      <c r="D43" s="38" t="n">
        <f aca="false">SUM(D38:D42)</f>
        <v>2423.92</v>
      </c>
      <c r="E43" s="4"/>
    </row>
    <row r="44" customFormat="false" ht="13.8" hidden="false" customHeight="false" outlineLevel="0" collapsed="false">
      <c r="A44" s="12" t="s">
        <v>91</v>
      </c>
      <c r="B44" s="12"/>
      <c r="C44" s="9"/>
      <c r="D44" s="39"/>
      <c r="E44" s="12" t="s">
        <v>197</v>
      </c>
    </row>
    <row r="45" customFormat="false" ht="13.8" hidden="false" customHeight="false" outlineLevel="0" collapsed="false">
      <c r="A45" s="12"/>
      <c r="B45" s="12"/>
      <c r="C45" s="9" t="s">
        <v>156</v>
      </c>
      <c r="D45" s="39" t="n">
        <v>210.3</v>
      </c>
      <c r="E45" s="12" t="s">
        <v>198</v>
      </c>
    </row>
    <row r="46" customFormat="false" ht="13.8" hidden="false" customHeight="false" outlineLevel="0" collapsed="false">
      <c r="A46" s="12"/>
      <c r="B46" s="12"/>
      <c r="C46" s="9" t="s">
        <v>156</v>
      </c>
      <c r="D46" s="39" t="n">
        <v>2098.05</v>
      </c>
      <c r="E46" s="12" t="s">
        <v>199</v>
      </c>
    </row>
    <row r="47" customFormat="false" ht="13.8" hidden="false" customHeight="false" outlineLevel="0" collapsed="false">
      <c r="A47" s="12"/>
      <c r="B47" s="12"/>
      <c r="C47" s="9" t="s">
        <v>156</v>
      </c>
      <c r="D47" s="39" t="n">
        <v>12.67</v>
      </c>
      <c r="E47" s="12" t="s">
        <v>200</v>
      </c>
    </row>
    <row r="48" customFormat="false" ht="13.8" hidden="false" customHeight="false" outlineLevel="0" collapsed="false">
      <c r="A48" s="12"/>
      <c r="B48" s="12"/>
      <c r="C48" s="9" t="s">
        <v>156</v>
      </c>
      <c r="D48" s="39" t="n">
        <v>410.15</v>
      </c>
      <c r="E48" s="12" t="s">
        <v>197</v>
      </c>
    </row>
    <row r="49" customFormat="false" ht="13.8" hidden="false" customHeight="false" outlineLevel="0" collapsed="false">
      <c r="A49" s="12"/>
      <c r="B49" s="12"/>
      <c r="C49" s="9" t="s">
        <v>186</v>
      </c>
      <c r="D49" s="39" t="n">
        <v>5593</v>
      </c>
      <c r="E49" s="12" t="s">
        <v>201</v>
      </c>
    </row>
    <row r="50" customFormat="false" ht="13.8" hidden="false" customHeight="false" outlineLevel="0" collapsed="false">
      <c r="A50" s="12"/>
      <c r="B50" s="12"/>
      <c r="C50" s="9" t="s">
        <v>143</v>
      </c>
      <c r="D50" s="39" t="n">
        <v>4.59</v>
      </c>
      <c r="E50" s="12" t="s">
        <v>202</v>
      </c>
    </row>
    <row r="51" customFormat="false" ht="13.8" hidden="false" customHeight="false" outlineLevel="0" collapsed="false">
      <c r="A51" s="12"/>
      <c r="B51" s="12"/>
      <c r="C51" s="9" t="s">
        <v>143</v>
      </c>
      <c r="D51" s="39" t="n">
        <v>175.71</v>
      </c>
      <c r="E51" s="12" t="s">
        <v>203</v>
      </c>
    </row>
    <row r="52" customFormat="false" ht="13.8" hidden="false" customHeight="false" outlineLevel="0" collapsed="false">
      <c r="A52" s="12"/>
      <c r="B52" s="12"/>
      <c r="C52" s="9" t="s">
        <v>143</v>
      </c>
      <c r="D52" s="39" t="n">
        <v>135.5</v>
      </c>
      <c r="E52" s="12" t="s">
        <v>204</v>
      </c>
    </row>
    <row r="53" customFormat="false" ht="13.8" hidden="false" customHeight="false" outlineLevel="0" collapsed="false">
      <c r="A53" s="12"/>
      <c r="B53" s="12"/>
      <c r="C53" s="9" t="s">
        <v>143</v>
      </c>
      <c r="D53" s="39" t="n">
        <v>42.95</v>
      </c>
      <c r="E53" s="12" t="s">
        <v>205</v>
      </c>
    </row>
    <row r="54" customFormat="false" ht="13.8" hidden="false" customHeight="false" outlineLevel="0" collapsed="false">
      <c r="A54" s="12"/>
      <c r="B54" s="12"/>
      <c r="C54" s="9" t="s">
        <v>143</v>
      </c>
      <c r="D54" s="39" t="n">
        <v>24451.49</v>
      </c>
      <c r="E54" s="12" t="s">
        <v>206</v>
      </c>
    </row>
    <row r="55" customFormat="false" ht="13.8" hidden="false" customHeight="false" outlineLevel="0" collapsed="false">
      <c r="A55" s="12"/>
      <c r="B55" s="12"/>
      <c r="C55" s="9" t="s">
        <v>143</v>
      </c>
      <c r="D55" s="39" t="n">
        <v>17.58</v>
      </c>
      <c r="E55" s="12" t="s">
        <v>198</v>
      </c>
    </row>
    <row r="56" customFormat="false" ht="13.8" hidden="false" customHeight="false" outlineLevel="0" collapsed="false">
      <c r="A56" s="12"/>
      <c r="B56" s="12"/>
      <c r="C56" s="9" t="s">
        <v>143</v>
      </c>
      <c r="D56" s="39" t="n">
        <v>17680.64</v>
      </c>
      <c r="E56" s="12" t="s">
        <v>207</v>
      </c>
    </row>
    <row r="57" customFormat="false" ht="13.8" hidden="false" customHeight="false" outlineLevel="0" collapsed="false">
      <c r="A57" s="12"/>
      <c r="B57" s="12"/>
      <c r="C57" s="9" t="s">
        <v>143</v>
      </c>
      <c r="D57" s="39" t="n">
        <v>3117.67</v>
      </c>
      <c r="E57" s="12" t="s">
        <v>208</v>
      </c>
    </row>
    <row r="58" customFormat="false" ht="13.8" hidden="false" customHeight="false" outlineLevel="0" collapsed="false">
      <c r="A58" s="12"/>
      <c r="B58" s="12"/>
      <c r="C58" s="9" t="s">
        <v>164</v>
      </c>
      <c r="D58" s="39" t="n">
        <v>196.97</v>
      </c>
      <c r="E58" s="12" t="s">
        <v>209</v>
      </c>
    </row>
    <row r="59" customFormat="false" ht="13.8" hidden="false" customHeight="false" outlineLevel="0" collapsed="false">
      <c r="A59" s="12"/>
      <c r="B59" s="12"/>
      <c r="C59" s="9" t="s">
        <v>164</v>
      </c>
      <c r="D59" s="39" t="n">
        <v>5593</v>
      </c>
      <c r="E59" s="12" t="s">
        <v>201</v>
      </c>
    </row>
    <row r="60" customFormat="false" ht="13.8" hidden="false" customHeight="false" outlineLevel="0" collapsed="false">
      <c r="A60" s="12"/>
      <c r="B60" s="12"/>
      <c r="C60" s="9" t="s">
        <v>164</v>
      </c>
      <c r="D60" s="39" t="n">
        <v>1725.5</v>
      </c>
      <c r="E60" s="12" t="s">
        <v>210</v>
      </c>
    </row>
    <row r="61" customFormat="false" ht="13.8" hidden="false" customHeight="false" outlineLevel="0" collapsed="false">
      <c r="A61" s="12"/>
      <c r="B61" s="12"/>
      <c r="C61" s="9" t="s">
        <v>176</v>
      </c>
      <c r="D61" s="39" t="n">
        <v>1560</v>
      </c>
      <c r="E61" s="12" t="s">
        <v>211</v>
      </c>
    </row>
    <row r="62" customFormat="false" ht="13.8" hidden="false" customHeight="false" outlineLevel="0" collapsed="false">
      <c r="A62" s="12"/>
      <c r="B62" s="12"/>
      <c r="C62" s="9" t="s">
        <v>176</v>
      </c>
      <c r="D62" s="39" t="n">
        <v>344.27</v>
      </c>
      <c r="E62" s="12" t="s">
        <v>212</v>
      </c>
    </row>
    <row r="63" customFormat="false" ht="13.8" hidden="false" customHeight="false" outlineLevel="0" collapsed="false">
      <c r="A63" s="12"/>
      <c r="B63" s="12"/>
      <c r="C63" s="9" t="s">
        <v>176</v>
      </c>
      <c r="D63" s="39" t="n">
        <v>16.46</v>
      </c>
      <c r="E63" s="12" t="s">
        <v>213</v>
      </c>
    </row>
    <row r="64" customFormat="false" ht="13.8" hidden="false" customHeight="false" outlineLevel="0" collapsed="false">
      <c r="A64" s="12"/>
      <c r="B64" s="12"/>
      <c r="C64" s="9" t="s">
        <v>176</v>
      </c>
      <c r="D64" s="39" t="n">
        <v>8.32</v>
      </c>
      <c r="E64" s="12" t="s">
        <v>214</v>
      </c>
    </row>
    <row r="65" customFormat="false" ht="13.8" hidden="false" customHeight="false" outlineLevel="0" collapsed="false">
      <c r="A65" s="12"/>
      <c r="B65" s="12"/>
      <c r="C65" s="9" t="s">
        <v>176</v>
      </c>
      <c r="D65" s="39" t="n">
        <v>2.87</v>
      </c>
      <c r="E65" s="12" t="s">
        <v>215</v>
      </c>
    </row>
    <row r="66" customFormat="false" ht="13.8" hidden="false" customHeight="false" outlineLevel="0" collapsed="false">
      <c r="C66" s="9" t="s">
        <v>176</v>
      </c>
      <c r="D66" s="39" t="n">
        <v>122.91</v>
      </c>
      <c r="E66" s="12" t="s">
        <v>216</v>
      </c>
    </row>
    <row r="67" customFormat="false" ht="13.8" hidden="false" customHeight="false" outlineLevel="0" collapsed="false">
      <c r="A67" s="12"/>
      <c r="B67" s="12"/>
      <c r="C67" s="9" t="s">
        <v>176</v>
      </c>
      <c r="D67" s="39" t="n">
        <v>718.74</v>
      </c>
      <c r="E67" s="12" t="s">
        <v>199</v>
      </c>
    </row>
    <row r="68" customFormat="false" ht="13.8" hidden="false" customHeight="false" outlineLevel="0" collapsed="false">
      <c r="A68" s="12"/>
      <c r="B68" s="12"/>
      <c r="C68" s="9"/>
      <c r="D68" s="39"/>
      <c r="E68" s="12"/>
    </row>
    <row r="69" customFormat="false" ht="13.8" hidden="false" customHeight="false" outlineLevel="0" collapsed="false">
      <c r="A69" s="4" t="s">
        <v>108</v>
      </c>
      <c r="B69" s="12"/>
      <c r="C69" s="9"/>
      <c r="D69" s="42" t="n">
        <f aca="false">SUM(D44:D68)</f>
        <v>64239.34</v>
      </c>
      <c r="E69" s="12"/>
    </row>
    <row r="70" customFormat="false" ht="13.8" hidden="false" customHeight="false" outlineLevel="0" collapsed="false">
      <c r="A70" s="4"/>
      <c r="B70" s="12"/>
      <c r="C70" s="9"/>
      <c r="D70" s="42"/>
      <c r="E70" s="12"/>
    </row>
    <row r="71" customFormat="false" ht="13.8" hidden="false" customHeight="false" outlineLevel="0" collapsed="false">
      <c r="A71" s="43" t="s">
        <v>217</v>
      </c>
      <c r="B71" s="12"/>
      <c r="C71" s="9"/>
      <c r="D71" s="39"/>
      <c r="E71" s="12"/>
    </row>
    <row r="72" customFormat="false" ht="13.8" hidden="false" customHeight="false" outlineLevel="0" collapsed="false">
      <c r="A72" s="43"/>
      <c r="B72" s="12"/>
      <c r="C72" s="9" t="s">
        <v>156</v>
      </c>
      <c r="D72" s="39" t="n">
        <v>24220</v>
      </c>
      <c r="E72" s="12" t="s">
        <v>218</v>
      </c>
    </row>
    <row r="73" customFormat="false" ht="13.8" hidden="false" customHeight="false" outlineLevel="0" collapsed="false">
      <c r="A73" s="43"/>
      <c r="B73" s="12"/>
      <c r="C73" s="9" t="s">
        <v>143</v>
      </c>
      <c r="D73" s="39" t="n">
        <v>8185.97</v>
      </c>
      <c r="E73" s="12" t="s">
        <v>219</v>
      </c>
    </row>
    <row r="74" customFormat="false" ht="13.8" hidden="false" customHeight="false" outlineLevel="0" collapsed="false">
      <c r="A74" s="4" t="s">
        <v>220</v>
      </c>
      <c r="B74" s="12"/>
      <c r="C74" s="9"/>
      <c r="D74" s="42" t="n">
        <f aca="false">SUM(D71:D73)</f>
        <v>32405.97</v>
      </c>
      <c r="E74" s="12"/>
    </row>
    <row r="75" customFormat="false" ht="13.8" hidden="false" customHeight="false" outlineLevel="0" collapsed="false">
      <c r="A75" s="4"/>
      <c r="B75" s="12"/>
      <c r="C75" s="9"/>
      <c r="D75" s="42"/>
      <c r="E75" s="12"/>
    </row>
    <row r="76" customFormat="false" ht="13.8" hidden="false" customHeight="false" outlineLevel="0" collapsed="false">
      <c r="A76" s="44" t="s">
        <v>109</v>
      </c>
      <c r="B76" s="12"/>
      <c r="C76" s="9"/>
      <c r="D76" s="45"/>
      <c r="E76" s="12"/>
    </row>
    <row r="77" customFormat="false" ht="13.8" hidden="false" customHeight="false" outlineLevel="0" collapsed="false">
      <c r="A77" s="44"/>
      <c r="B77" s="12"/>
      <c r="C77" s="9"/>
      <c r="D77" s="45"/>
      <c r="E77" s="12"/>
    </row>
    <row r="78" customFormat="false" ht="13.8" hidden="false" customHeight="false" outlineLevel="0" collapsed="false">
      <c r="A78" s="44"/>
      <c r="B78" s="12"/>
      <c r="C78" s="9"/>
      <c r="D78" s="45"/>
      <c r="E78" s="12"/>
    </row>
    <row r="79" customFormat="false" ht="13.8" hidden="false" customHeight="false" outlineLevel="0" collapsed="false">
      <c r="A79" s="44"/>
      <c r="B79" s="12"/>
      <c r="C79" s="9"/>
      <c r="D79" s="45"/>
      <c r="E79" s="12"/>
    </row>
    <row r="80" customFormat="false" ht="13.8" hidden="false" customHeight="false" outlineLevel="0" collapsed="false">
      <c r="A80" s="4" t="s">
        <v>111</v>
      </c>
      <c r="B80" s="12"/>
      <c r="C80" s="9"/>
      <c r="D80" s="42" t="n">
        <f aca="false">SUM(D76:D79)</f>
        <v>0</v>
      </c>
      <c r="E80" s="12"/>
    </row>
    <row r="81" customFormat="false" ht="13.8" hidden="false" customHeight="false" outlineLevel="0" collapsed="false">
      <c r="A81" s="4"/>
      <c r="B81" s="4"/>
      <c r="C81" s="13"/>
      <c r="D81" s="38"/>
      <c r="E81" s="17"/>
    </row>
    <row r="82" customFormat="false" ht="13.8" hidden="false" customHeight="false" outlineLevel="0" collapsed="false">
      <c r="A82" s="12" t="s">
        <v>112</v>
      </c>
      <c r="B82" s="12"/>
      <c r="C82" s="9" t="s">
        <v>156</v>
      </c>
      <c r="D82" s="39" t="n">
        <v>576.62</v>
      </c>
      <c r="E82" s="12" t="s">
        <v>170</v>
      </c>
    </row>
    <row r="83" customFormat="false" ht="13.8" hidden="false" customHeight="false" outlineLevel="0" collapsed="false">
      <c r="A83" s="12"/>
      <c r="B83" s="12"/>
      <c r="C83" s="9" t="s">
        <v>143</v>
      </c>
      <c r="D83" s="39" t="n">
        <v>250.12</v>
      </c>
      <c r="E83" s="12" t="s">
        <v>170</v>
      </c>
    </row>
    <row r="84" customFormat="false" ht="13.8" hidden="false" customHeight="false" outlineLevel="0" collapsed="false">
      <c r="A84" s="12"/>
      <c r="B84" s="12"/>
      <c r="C84" s="9" t="s">
        <v>143</v>
      </c>
      <c r="D84" s="39" t="n">
        <v>205.61</v>
      </c>
      <c r="E84" s="12" t="s">
        <v>170</v>
      </c>
    </row>
    <row r="85" customFormat="false" ht="13.8" hidden="false" customHeight="false" outlineLevel="0" collapsed="false">
      <c r="A85" s="12"/>
      <c r="B85" s="12"/>
      <c r="C85" s="9" t="s">
        <v>164</v>
      </c>
      <c r="D85" s="39" t="n">
        <v>271.28</v>
      </c>
      <c r="E85" s="12" t="s">
        <v>170</v>
      </c>
    </row>
    <row r="86" customFormat="false" ht="13.8" hidden="false" customHeight="false" outlineLevel="0" collapsed="false">
      <c r="A86" s="12"/>
      <c r="B86" s="12"/>
      <c r="C86" s="9" t="s">
        <v>221</v>
      </c>
      <c r="D86" s="39" t="n">
        <v>140</v>
      </c>
      <c r="E86" s="12" t="s">
        <v>222</v>
      </c>
    </row>
    <row r="87" customFormat="false" ht="13.8" hidden="false" customHeight="false" outlineLevel="0" collapsed="false">
      <c r="A87" s="12"/>
      <c r="B87" s="12"/>
      <c r="C87" s="9" t="s">
        <v>176</v>
      </c>
      <c r="D87" s="39" t="n">
        <v>403.37</v>
      </c>
      <c r="E87" s="12" t="s">
        <v>170</v>
      </c>
    </row>
    <row r="88" customFormat="false" ht="13.8" hidden="false" customHeight="false" outlineLevel="0" collapsed="false">
      <c r="A88" s="12"/>
      <c r="B88" s="12"/>
      <c r="C88" s="9"/>
      <c r="D88" s="39"/>
      <c r="E88" s="12"/>
    </row>
    <row r="89" customFormat="false" ht="13.8" hidden="false" customHeight="false" outlineLevel="0" collapsed="false">
      <c r="A89" s="4" t="s">
        <v>115</v>
      </c>
      <c r="B89" s="4"/>
      <c r="C89" s="13"/>
      <c r="D89" s="38" t="n">
        <f aca="false">SUM(D82:D88)</f>
        <v>1847</v>
      </c>
      <c r="E89" s="4"/>
    </row>
    <row r="90" customFormat="false" ht="13.8" hidden="false" customHeight="false" outlineLevel="0" collapsed="false">
      <c r="A90" s="11" t="n">
        <v>20.12</v>
      </c>
      <c r="B90" s="12"/>
      <c r="C90" s="9" t="s">
        <v>156</v>
      </c>
      <c r="D90" s="39" t="n">
        <v>2000</v>
      </c>
      <c r="E90" s="12" t="s">
        <v>223</v>
      </c>
    </row>
    <row r="91" customFormat="false" ht="13.8" hidden="false" customHeight="false" outlineLevel="0" collapsed="false">
      <c r="A91" s="11"/>
      <c r="B91" s="12"/>
      <c r="C91" s="9" t="s">
        <v>156</v>
      </c>
      <c r="D91" s="39" t="n">
        <v>6000</v>
      </c>
      <c r="E91" s="12" t="s">
        <v>223</v>
      </c>
    </row>
    <row r="92" customFormat="false" ht="13.8" hidden="false" customHeight="false" outlineLevel="0" collapsed="false">
      <c r="A92" s="11"/>
      <c r="B92" s="12"/>
      <c r="C92" s="9" t="s">
        <v>156</v>
      </c>
      <c r="D92" s="39" t="n">
        <v>2000</v>
      </c>
      <c r="E92" s="12" t="s">
        <v>223</v>
      </c>
    </row>
    <row r="93" s="2" customFormat="true" ht="13.8" hidden="false" customHeight="false" outlineLevel="0" collapsed="false">
      <c r="A93" s="28" t="s">
        <v>116</v>
      </c>
      <c r="B93" s="4"/>
      <c r="C93" s="13"/>
      <c r="D93" s="38" t="n">
        <f aca="false">SUM(D90:D92)</f>
        <v>10000</v>
      </c>
      <c r="E93" s="4"/>
      <c r="J93" s="3"/>
    </row>
    <row r="94" s="2" customFormat="true" ht="13.8" hidden="false" customHeight="false" outlineLevel="0" collapsed="false">
      <c r="A94" s="28"/>
      <c r="B94" s="4"/>
      <c r="C94" s="13"/>
      <c r="D94" s="38"/>
      <c r="E94" s="4"/>
      <c r="J94" s="3"/>
    </row>
    <row r="95" s="2" customFormat="true" ht="13.8" hidden="false" customHeight="false" outlineLevel="0" collapsed="false">
      <c r="A95" s="28"/>
      <c r="B95" s="4"/>
      <c r="C95" s="13"/>
      <c r="D95" s="38"/>
      <c r="E95" s="4"/>
      <c r="J95" s="3"/>
    </row>
    <row r="96" customFormat="false" ht="13.8" hidden="false" customHeight="false" outlineLevel="0" collapsed="false">
      <c r="A96" s="12" t="s">
        <v>117</v>
      </c>
      <c r="B96" s="12"/>
      <c r="C96" s="9"/>
      <c r="D96" s="39" t="n">
        <v>289.51</v>
      </c>
      <c r="E96" s="12" t="s">
        <v>224</v>
      </c>
    </row>
    <row r="97" customFormat="false" ht="13.8" hidden="false" customHeight="false" outlineLevel="0" collapsed="false">
      <c r="A97" s="12"/>
      <c r="B97" s="12"/>
      <c r="C97" s="9"/>
      <c r="D97" s="39"/>
      <c r="E97" s="12"/>
    </row>
    <row r="98" customFormat="false" ht="13.8" hidden="false" customHeight="false" outlineLevel="0" collapsed="false">
      <c r="A98" s="4" t="s">
        <v>119</v>
      </c>
      <c r="B98" s="4"/>
      <c r="C98" s="13"/>
      <c r="D98" s="38" t="n">
        <f aca="false">SUM(D96:D97)</f>
        <v>289.51</v>
      </c>
      <c r="E98" s="4"/>
    </row>
    <row r="99" customFormat="false" ht="13.8" hidden="false" customHeight="false" outlineLevel="0" collapsed="false">
      <c r="A99" s="11" t="n">
        <v>20.25</v>
      </c>
      <c r="B99" s="12"/>
      <c r="C99" s="9" t="s">
        <v>156</v>
      </c>
      <c r="D99" s="39" t="n">
        <v>2975</v>
      </c>
      <c r="E99" s="12" t="s">
        <v>225</v>
      </c>
    </row>
    <row r="100" customFormat="false" ht="13.8" hidden="false" customHeight="false" outlineLevel="0" collapsed="false">
      <c r="A100" s="11"/>
      <c r="B100" s="12"/>
      <c r="C100" s="9" t="s">
        <v>156</v>
      </c>
      <c r="D100" s="39" t="n">
        <v>24463.01</v>
      </c>
      <c r="E100" s="12" t="s">
        <v>225</v>
      </c>
    </row>
    <row r="101" customFormat="false" ht="13.8" hidden="false" customHeight="false" outlineLevel="0" collapsed="false">
      <c r="A101" s="11"/>
      <c r="B101" s="12"/>
      <c r="C101" s="9" t="s">
        <v>156</v>
      </c>
      <c r="D101" s="39" t="n">
        <v>17091</v>
      </c>
      <c r="E101" s="12" t="s">
        <v>225</v>
      </c>
    </row>
    <row r="102" customFormat="false" ht="13.8" hidden="false" customHeight="false" outlineLevel="0" collapsed="false">
      <c r="A102" s="11"/>
      <c r="B102" s="12"/>
      <c r="C102" s="9" t="s">
        <v>156</v>
      </c>
      <c r="D102" s="39" t="n">
        <v>1500</v>
      </c>
      <c r="E102" s="12" t="s">
        <v>225</v>
      </c>
    </row>
    <row r="103" customFormat="false" ht="13.8" hidden="false" customHeight="false" outlineLevel="0" collapsed="false">
      <c r="A103" s="11"/>
      <c r="B103" s="12"/>
      <c r="C103" s="9" t="s">
        <v>143</v>
      </c>
      <c r="D103" s="39" t="n">
        <v>13098.31</v>
      </c>
      <c r="E103" s="12" t="s">
        <v>225</v>
      </c>
    </row>
    <row r="104" customFormat="false" ht="13.8" hidden="false" customHeight="false" outlineLevel="0" collapsed="false">
      <c r="A104" s="11"/>
      <c r="B104" s="12"/>
      <c r="C104" s="9" t="s">
        <v>143</v>
      </c>
      <c r="D104" s="39" t="n">
        <v>4010</v>
      </c>
      <c r="E104" s="12" t="s">
        <v>226</v>
      </c>
    </row>
    <row r="105" customFormat="false" ht="13.8" hidden="false" customHeight="false" outlineLevel="0" collapsed="false">
      <c r="A105" s="11"/>
      <c r="B105" s="12"/>
      <c r="C105" s="9" t="s">
        <v>158</v>
      </c>
      <c r="D105" s="39" t="n">
        <v>20</v>
      </c>
      <c r="E105" s="12" t="s">
        <v>227</v>
      </c>
    </row>
    <row r="106" customFormat="false" ht="13.8" hidden="false" customHeight="false" outlineLevel="0" collapsed="false">
      <c r="A106" s="11"/>
      <c r="B106" s="12"/>
      <c r="C106" s="9" t="s">
        <v>164</v>
      </c>
      <c r="D106" s="39" t="n">
        <v>14225</v>
      </c>
      <c r="E106" s="12" t="s">
        <v>225</v>
      </c>
    </row>
    <row r="107" customFormat="false" ht="13.8" hidden="false" customHeight="false" outlineLevel="0" collapsed="false">
      <c r="A107" s="11"/>
      <c r="B107" s="12"/>
      <c r="C107" s="9" t="s">
        <v>79</v>
      </c>
      <c r="D107" s="39" t="n">
        <v>2800</v>
      </c>
      <c r="E107" s="12" t="s">
        <v>225</v>
      </c>
    </row>
    <row r="108" customFormat="false" ht="13.8" hidden="false" customHeight="false" outlineLevel="0" collapsed="false">
      <c r="A108" s="11"/>
      <c r="B108" s="12"/>
      <c r="C108" s="9" t="s">
        <v>221</v>
      </c>
      <c r="D108" s="39" t="n">
        <v>3103</v>
      </c>
      <c r="E108" s="12" t="s">
        <v>227</v>
      </c>
    </row>
    <row r="109" customFormat="false" ht="13.8" hidden="false" customHeight="false" outlineLevel="0" collapsed="false">
      <c r="A109" s="11"/>
      <c r="B109" s="12"/>
      <c r="C109" s="9" t="s">
        <v>221</v>
      </c>
      <c r="D109" s="39" t="n">
        <v>3842.05</v>
      </c>
      <c r="E109" s="12" t="s">
        <v>227</v>
      </c>
    </row>
    <row r="110" customFormat="false" ht="13.8" hidden="false" customHeight="false" outlineLevel="0" collapsed="false">
      <c r="A110" s="11"/>
      <c r="B110" s="12"/>
      <c r="C110" s="9" t="s">
        <v>228</v>
      </c>
      <c r="D110" s="39" t="n">
        <v>10</v>
      </c>
      <c r="E110" s="12" t="s">
        <v>229</v>
      </c>
    </row>
    <row r="111" customFormat="false" ht="13.8" hidden="false" customHeight="false" outlineLevel="0" collapsed="false">
      <c r="A111" s="11"/>
      <c r="B111" s="12"/>
      <c r="C111" s="9"/>
      <c r="D111" s="39"/>
      <c r="E111" s="12"/>
    </row>
    <row r="112" customFormat="false" ht="13.8" hidden="false" customHeight="false" outlineLevel="0" collapsed="false">
      <c r="A112" s="11"/>
      <c r="B112" s="12"/>
      <c r="C112" s="9"/>
      <c r="D112" s="39"/>
      <c r="E112" s="12"/>
    </row>
    <row r="113" customFormat="false" ht="13.8" hidden="false" customHeight="false" outlineLevel="0" collapsed="false">
      <c r="A113" s="4" t="s">
        <v>121</v>
      </c>
      <c r="B113" s="4"/>
      <c r="C113" s="13"/>
      <c r="D113" s="38" t="n">
        <f aca="false">SUM(D99:D112)</f>
        <v>87137.37</v>
      </c>
      <c r="E113" s="4"/>
    </row>
    <row r="114" customFormat="false" ht="13.8" hidden="false" customHeight="false" outlineLevel="0" collapsed="false">
      <c r="A114" s="12" t="s">
        <v>122</v>
      </c>
      <c r="B114" s="12"/>
      <c r="C114" s="9" t="s">
        <v>143</v>
      </c>
      <c r="D114" s="39" t="n">
        <v>483</v>
      </c>
      <c r="E114" s="12" t="s">
        <v>230</v>
      </c>
    </row>
    <row r="115" customFormat="false" ht="13.8" hidden="false" customHeight="false" outlineLevel="0" collapsed="false">
      <c r="A115" s="12"/>
      <c r="B115" s="12"/>
      <c r="C115" s="9" t="s">
        <v>131</v>
      </c>
      <c r="D115" s="39" t="n">
        <v>1473</v>
      </c>
      <c r="E115" s="12" t="s">
        <v>231</v>
      </c>
    </row>
    <row r="116" customFormat="false" ht="13.8" hidden="false" customHeight="false" outlineLevel="0" collapsed="false">
      <c r="A116" s="12"/>
      <c r="B116" s="12"/>
      <c r="C116" s="9"/>
      <c r="D116" s="39"/>
      <c r="E116" s="12"/>
    </row>
    <row r="117" customFormat="false" ht="13.8" hidden="false" customHeight="false" outlineLevel="0" collapsed="false">
      <c r="A117" s="4" t="s">
        <v>123</v>
      </c>
      <c r="B117" s="4"/>
      <c r="C117" s="13"/>
      <c r="D117" s="38" t="n">
        <f aca="false">SUM(D114:D116)</f>
        <v>1956</v>
      </c>
      <c r="E117" s="4"/>
    </row>
    <row r="118" customFormat="false" ht="13.8" hidden="false" customHeight="false" outlineLevel="0" collapsed="false">
      <c r="A118" s="12" t="s">
        <v>124</v>
      </c>
      <c r="B118" s="12"/>
      <c r="C118" s="9" t="s">
        <v>164</v>
      </c>
      <c r="D118" s="39" t="n">
        <v>270.71</v>
      </c>
      <c r="E118" s="12" t="s">
        <v>232</v>
      </c>
    </row>
    <row r="119" customFormat="false" ht="13.8" hidden="false" customHeight="false" outlineLevel="0" collapsed="false">
      <c r="A119" s="12"/>
      <c r="B119" s="12"/>
      <c r="C119" s="9"/>
      <c r="D119" s="39"/>
      <c r="E119" s="12"/>
    </row>
    <row r="120" customFormat="false" ht="13.8" hidden="false" customHeight="false" outlineLevel="0" collapsed="false">
      <c r="A120" s="4" t="s">
        <v>126</v>
      </c>
      <c r="B120" s="4"/>
      <c r="C120" s="13"/>
      <c r="D120" s="38" t="n">
        <f aca="false">SUM(D118:D119)</f>
        <v>270.71</v>
      </c>
      <c r="E120" s="4"/>
    </row>
    <row r="121" customFormat="false" ht="13.8" hidden="false" customHeight="false" outlineLevel="0" collapsed="false">
      <c r="A121" s="12" t="s">
        <v>127</v>
      </c>
      <c r="B121" s="12"/>
      <c r="C121" s="9" t="s">
        <v>156</v>
      </c>
      <c r="D121" s="39" t="n">
        <v>238</v>
      </c>
      <c r="E121" s="12" t="s">
        <v>233</v>
      </c>
    </row>
    <row r="122" customFormat="false" ht="13.8" hidden="false" customHeight="false" outlineLevel="0" collapsed="false">
      <c r="A122" s="12"/>
      <c r="B122" s="12"/>
      <c r="C122" s="9" t="s">
        <v>156</v>
      </c>
      <c r="D122" s="39" t="n">
        <v>80</v>
      </c>
      <c r="E122" s="12" t="s">
        <v>234</v>
      </c>
    </row>
    <row r="123" customFormat="false" ht="13.8" hidden="false" customHeight="false" outlineLevel="0" collapsed="false">
      <c r="A123" s="12"/>
      <c r="B123" s="12"/>
      <c r="C123" s="9" t="s">
        <v>156</v>
      </c>
      <c r="D123" s="39" t="n">
        <v>2431</v>
      </c>
      <c r="E123" s="12" t="s">
        <v>235</v>
      </c>
    </row>
    <row r="124" customFormat="false" ht="13.8" hidden="false" customHeight="false" outlineLevel="0" collapsed="false">
      <c r="A124" s="12"/>
      <c r="B124" s="12"/>
      <c r="C124" s="9" t="s">
        <v>236</v>
      </c>
      <c r="D124" s="39" t="n">
        <v>140</v>
      </c>
      <c r="E124" s="12" t="s">
        <v>234</v>
      </c>
    </row>
    <row r="125" customFormat="false" ht="13.8" hidden="false" customHeight="false" outlineLevel="0" collapsed="false">
      <c r="A125" s="12"/>
      <c r="B125" s="12"/>
      <c r="C125" s="9" t="s">
        <v>143</v>
      </c>
      <c r="D125" s="39" t="n">
        <v>13303.68</v>
      </c>
      <c r="E125" s="12" t="s">
        <v>237</v>
      </c>
    </row>
    <row r="126" customFormat="false" ht="13.8" hidden="false" customHeight="false" outlineLevel="0" collapsed="false">
      <c r="A126" s="12"/>
      <c r="B126" s="12"/>
      <c r="C126" s="9" t="s">
        <v>143</v>
      </c>
      <c r="D126" s="39" t="n">
        <v>960</v>
      </c>
      <c r="E126" s="12" t="s">
        <v>234</v>
      </c>
    </row>
    <row r="127" customFormat="false" ht="13.8" hidden="false" customHeight="false" outlineLevel="0" collapsed="false">
      <c r="A127" s="12"/>
      <c r="B127" s="12"/>
      <c r="C127" s="9" t="s">
        <v>238</v>
      </c>
      <c r="D127" s="39" t="n">
        <v>137.28</v>
      </c>
      <c r="E127" s="12" t="s">
        <v>239</v>
      </c>
    </row>
    <row r="128" customFormat="false" ht="13.8" hidden="false" customHeight="false" outlineLevel="0" collapsed="false">
      <c r="A128" s="12"/>
      <c r="B128" s="12"/>
      <c r="C128" s="9" t="s">
        <v>131</v>
      </c>
      <c r="D128" s="39" t="n">
        <v>600</v>
      </c>
      <c r="E128" s="12" t="s">
        <v>240</v>
      </c>
    </row>
    <row r="129" customFormat="false" ht="13.8" hidden="false" customHeight="false" outlineLevel="0" collapsed="false">
      <c r="A129" s="12"/>
      <c r="B129" s="12"/>
      <c r="C129" s="9" t="s">
        <v>192</v>
      </c>
      <c r="D129" s="39" t="n">
        <v>62</v>
      </c>
      <c r="E129" s="12" t="s">
        <v>241</v>
      </c>
    </row>
    <row r="130" customFormat="false" ht="13.8" hidden="false" customHeight="false" outlineLevel="0" collapsed="false">
      <c r="A130" s="12"/>
      <c r="B130" s="12"/>
      <c r="C130" s="9" t="s">
        <v>176</v>
      </c>
      <c r="D130" s="39" t="n">
        <v>3498</v>
      </c>
      <c r="E130" s="12" t="s">
        <v>242</v>
      </c>
    </row>
    <row r="131" customFormat="false" ht="13.8" hidden="false" customHeight="false" outlineLevel="0" collapsed="false">
      <c r="A131" s="12"/>
      <c r="B131" s="12"/>
      <c r="C131" s="9" t="s">
        <v>176</v>
      </c>
      <c r="D131" s="39" t="n">
        <v>296.31</v>
      </c>
      <c r="E131" s="12" t="s">
        <v>243</v>
      </c>
    </row>
    <row r="132" customFormat="false" ht="13.8" hidden="false" customHeight="false" outlineLevel="0" collapsed="false">
      <c r="A132" s="12"/>
      <c r="B132" s="12"/>
      <c r="C132" s="9" t="s">
        <v>42</v>
      </c>
      <c r="D132" s="39" t="n">
        <v>274.56</v>
      </c>
      <c r="E132" s="12" t="s">
        <v>244</v>
      </c>
    </row>
    <row r="133" customFormat="false" ht="13.8" hidden="false" customHeight="false" outlineLevel="0" collapsed="false">
      <c r="A133" s="12"/>
      <c r="B133" s="12"/>
      <c r="C133" s="9" t="s">
        <v>245</v>
      </c>
      <c r="D133" s="39" t="n">
        <v>40</v>
      </c>
      <c r="E133" s="12" t="s">
        <v>234</v>
      </c>
    </row>
    <row r="134" customFormat="false" ht="13.8" hidden="false" customHeight="false" outlineLevel="0" collapsed="false">
      <c r="A134" s="12"/>
      <c r="B134" s="12"/>
      <c r="C134" s="9"/>
      <c r="D134" s="39"/>
      <c r="E134" s="12"/>
    </row>
    <row r="135" customFormat="false" ht="13.8" hidden="false" customHeight="false" outlineLevel="0" collapsed="false">
      <c r="A135" s="4" t="s">
        <v>140</v>
      </c>
      <c r="B135" s="4"/>
      <c r="C135" s="13"/>
      <c r="D135" s="38" t="n">
        <f aca="false">SUM(D121:D133)</f>
        <v>22060.83</v>
      </c>
      <c r="E135" s="4"/>
    </row>
    <row r="136" customFormat="false" ht="13.8" hidden="false" customHeight="false" outlineLevel="0" collapsed="false">
      <c r="A136" s="4"/>
      <c r="B136" s="4"/>
      <c r="C136" s="13"/>
      <c r="D136" s="38"/>
      <c r="E136" s="4"/>
    </row>
    <row r="137" customFormat="false" ht="13.8" hidden="false" customHeight="false" outlineLevel="0" collapsed="false">
      <c r="A137" s="11" t="n">
        <v>59.17</v>
      </c>
      <c r="B137" s="12"/>
      <c r="C137" s="9"/>
      <c r="D137" s="10"/>
      <c r="E137" s="12"/>
    </row>
    <row r="138" customFormat="false" ht="13.8" hidden="false" customHeight="false" outlineLevel="0" collapsed="false">
      <c r="A138" s="11"/>
      <c r="B138" s="12"/>
      <c r="C138" s="9" t="s">
        <v>156</v>
      </c>
      <c r="D138" s="10" t="n">
        <v>461795.02</v>
      </c>
      <c r="E138" s="12" t="s">
        <v>246</v>
      </c>
    </row>
    <row r="139" customFormat="false" ht="13.8" hidden="false" customHeight="false" outlineLevel="0" collapsed="false">
      <c r="A139" s="11"/>
      <c r="B139" s="12"/>
      <c r="C139" s="9" t="s">
        <v>156</v>
      </c>
      <c r="D139" s="10" t="n">
        <v>176177.51</v>
      </c>
      <c r="E139" s="12" t="s">
        <v>246</v>
      </c>
    </row>
    <row r="140" customFormat="false" ht="13.8" hidden="false" customHeight="false" outlineLevel="0" collapsed="false">
      <c r="A140" s="11"/>
      <c r="B140" s="12"/>
      <c r="C140" s="9" t="s">
        <v>156</v>
      </c>
      <c r="D140" s="10" t="n">
        <v>191691.18</v>
      </c>
      <c r="E140" s="12" t="s">
        <v>246</v>
      </c>
    </row>
    <row r="141" customFormat="false" ht="13.8" hidden="false" customHeight="false" outlineLevel="0" collapsed="false">
      <c r="A141" s="11"/>
      <c r="B141" s="12"/>
      <c r="C141" s="9" t="s">
        <v>156</v>
      </c>
      <c r="D141" s="10" t="n">
        <v>432.75</v>
      </c>
      <c r="E141" s="12" t="s">
        <v>246</v>
      </c>
    </row>
    <row r="142" customFormat="false" ht="13.8" hidden="false" customHeight="false" outlineLevel="0" collapsed="false">
      <c r="A142" s="11"/>
      <c r="B142" s="12"/>
      <c r="C142" s="9" t="s">
        <v>143</v>
      </c>
      <c r="D142" s="10" t="n">
        <v>32347.65</v>
      </c>
      <c r="E142" s="12" t="s">
        <v>246</v>
      </c>
    </row>
    <row r="143" customFormat="false" ht="13.8" hidden="false" customHeight="false" outlineLevel="0" collapsed="false">
      <c r="A143" s="11"/>
      <c r="B143" s="12"/>
      <c r="C143" s="9" t="s">
        <v>143</v>
      </c>
      <c r="D143" s="10" t="n">
        <v>263684.85</v>
      </c>
      <c r="E143" s="12" t="s">
        <v>246</v>
      </c>
    </row>
    <row r="144" customFormat="false" ht="13.8" hidden="false" customHeight="false" outlineLevel="0" collapsed="false">
      <c r="A144" s="11"/>
      <c r="B144" s="12"/>
      <c r="C144" s="9" t="s">
        <v>158</v>
      </c>
      <c r="D144" s="10" t="n">
        <v>3100</v>
      </c>
      <c r="E144" s="12" t="s">
        <v>246</v>
      </c>
    </row>
    <row r="145" customFormat="false" ht="13.8" hidden="false" customHeight="false" outlineLevel="0" collapsed="false">
      <c r="A145" s="11"/>
      <c r="B145" s="12"/>
      <c r="C145" s="9" t="s">
        <v>158</v>
      </c>
      <c r="D145" s="10" t="n">
        <v>2957.96</v>
      </c>
      <c r="E145" s="12" t="s">
        <v>246</v>
      </c>
    </row>
    <row r="146" customFormat="false" ht="13.8" hidden="false" customHeight="false" outlineLevel="0" collapsed="false">
      <c r="A146" s="11"/>
      <c r="B146" s="12"/>
      <c r="C146" s="9" t="s">
        <v>158</v>
      </c>
      <c r="D146" s="10" t="n">
        <v>3601.49</v>
      </c>
      <c r="E146" s="12" t="s">
        <v>246</v>
      </c>
    </row>
    <row r="147" customFormat="false" ht="13.8" hidden="false" customHeight="false" outlineLevel="0" collapsed="false">
      <c r="A147" s="11"/>
      <c r="B147" s="12"/>
      <c r="C147" s="9" t="s">
        <v>158</v>
      </c>
      <c r="D147" s="10" t="n">
        <v>2839.43</v>
      </c>
      <c r="E147" s="12" t="s">
        <v>246</v>
      </c>
    </row>
    <row r="148" customFormat="false" ht="13.8" hidden="false" customHeight="false" outlineLevel="0" collapsed="false">
      <c r="A148" s="11"/>
      <c r="B148" s="12"/>
      <c r="C148" s="9" t="s">
        <v>158</v>
      </c>
      <c r="D148" s="10" t="n">
        <v>5478.9</v>
      </c>
      <c r="E148" s="12" t="s">
        <v>246</v>
      </c>
    </row>
    <row r="149" customFormat="false" ht="13.8" hidden="false" customHeight="false" outlineLevel="0" collapsed="false">
      <c r="A149" s="11"/>
      <c r="B149" s="12"/>
      <c r="C149" s="9" t="s">
        <v>158</v>
      </c>
      <c r="D149" s="10" t="n">
        <v>2684.61</v>
      </c>
      <c r="E149" s="12" t="s">
        <v>246</v>
      </c>
    </row>
    <row r="150" customFormat="false" ht="13.8" hidden="false" customHeight="false" outlineLevel="0" collapsed="false">
      <c r="A150" s="11"/>
      <c r="B150" s="12"/>
      <c r="C150" s="9" t="s">
        <v>158</v>
      </c>
      <c r="D150" s="10" t="n">
        <v>2813.22</v>
      </c>
      <c r="E150" s="12" t="s">
        <v>246</v>
      </c>
    </row>
    <row r="151" customFormat="false" ht="13.8" hidden="false" customHeight="false" outlineLevel="0" collapsed="false">
      <c r="A151" s="11"/>
      <c r="B151" s="12"/>
      <c r="C151" s="9" t="s">
        <v>158</v>
      </c>
      <c r="D151" s="10" t="n">
        <v>6298.32</v>
      </c>
      <c r="E151" s="12" t="s">
        <v>246</v>
      </c>
    </row>
    <row r="152" customFormat="false" ht="13.8" hidden="false" customHeight="false" outlineLevel="0" collapsed="false">
      <c r="A152" s="11"/>
      <c r="B152" s="12"/>
      <c r="C152" s="9" t="s">
        <v>158</v>
      </c>
      <c r="D152" s="10" t="n">
        <v>3683.64</v>
      </c>
      <c r="E152" s="12" t="s">
        <v>246</v>
      </c>
      <c r="I152" s="1"/>
    </row>
    <row r="153" customFormat="false" ht="13.8" hidden="false" customHeight="false" outlineLevel="0" collapsed="false">
      <c r="A153" s="11"/>
      <c r="B153" s="12"/>
      <c r="C153" s="9" t="s">
        <v>158</v>
      </c>
      <c r="D153" s="10" t="n">
        <v>3388.77</v>
      </c>
      <c r="E153" s="12" t="s">
        <v>246</v>
      </c>
    </row>
    <row r="154" customFormat="false" ht="13.8" hidden="false" customHeight="false" outlineLevel="0" collapsed="false">
      <c r="A154" s="11"/>
      <c r="B154" s="12"/>
      <c r="C154" s="9" t="s">
        <v>158</v>
      </c>
      <c r="D154" s="10" t="n">
        <v>4274.94</v>
      </c>
      <c r="E154" s="12" t="s">
        <v>246</v>
      </c>
    </row>
    <row r="155" customFormat="false" ht="13.8" hidden="false" customHeight="false" outlineLevel="0" collapsed="false">
      <c r="A155" s="11"/>
      <c r="B155" s="12"/>
      <c r="C155" s="9" t="s">
        <v>158</v>
      </c>
      <c r="D155" s="10" t="n">
        <v>4195.62</v>
      </c>
      <c r="E155" s="12" t="s">
        <v>246</v>
      </c>
    </row>
    <row r="156" customFormat="false" ht="13.8" hidden="false" customHeight="false" outlineLevel="0" collapsed="false">
      <c r="A156" s="11"/>
      <c r="B156" s="12"/>
      <c r="C156" s="9" t="s">
        <v>158</v>
      </c>
      <c r="D156" s="10" t="n">
        <v>1667.49</v>
      </c>
      <c r="E156" s="12" t="s">
        <v>246</v>
      </c>
    </row>
    <row r="157" customFormat="false" ht="13.8" hidden="false" customHeight="false" outlineLevel="0" collapsed="false">
      <c r="A157" s="11"/>
      <c r="B157" s="12"/>
      <c r="C157" s="9" t="s">
        <v>158</v>
      </c>
      <c r="D157" s="10" t="n">
        <v>4293.42</v>
      </c>
      <c r="E157" s="12" t="s">
        <v>246</v>
      </c>
    </row>
    <row r="158" customFormat="false" ht="13.8" hidden="false" customHeight="false" outlineLevel="0" collapsed="false">
      <c r="A158" s="11"/>
      <c r="B158" s="12"/>
      <c r="C158" s="9" t="s">
        <v>158</v>
      </c>
      <c r="D158" s="10" t="n">
        <v>2655.27</v>
      </c>
      <c r="E158" s="12" t="s">
        <v>246</v>
      </c>
    </row>
    <row r="159" customFormat="false" ht="13.8" hidden="false" customHeight="false" outlineLevel="0" collapsed="false">
      <c r="A159" s="11"/>
      <c r="B159" s="12"/>
      <c r="C159" s="9" t="s">
        <v>158</v>
      </c>
      <c r="D159" s="10" t="n">
        <v>2437.96</v>
      </c>
      <c r="E159" s="12" t="s">
        <v>246</v>
      </c>
    </row>
    <row r="160" customFormat="false" ht="13.8" hidden="false" customHeight="false" outlineLevel="0" collapsed="false">
      <c r="A160" s="11"/>
      <c r="B160" s="12"/>
      <c r="C160" s="9" t="s">
        <v>158</v>
      </c>
      <c r="D160" s="10" t="n">
        <v>15500</v>
      </c>
      <c r="E160" s="12" t="s">
        <v>246</v>
      </c>
    </row>
    <row r="161" customFormat="false" ht="13.8" hidden="false" customHeight="false" outlineLevel="0" collapsed="false">
      <c r="A161" s="11"/>
      <c r="B161" s="12"/>
      <c r="C161" s="9" t="s">
        <v>164</v>
      </c>
      <c r="D161" s="10" t="n">
        <v>158575.64</v>
      </c>
      <c r="E161" s="12" t="s">
        <v>247</v>
      </c>
    </row>
    <row r="162" customFormat="false" ht="13.8" hidden="false" customHeight="false" outlineLevel="0" collapsed="false">
      <c r="A162" s="11"/>
      <c r="B162" s="12"/>
      <c r="C162" s="9" t="s">
        <v>79</v>
      </c>
      <c r="D162" s="10" t="n">
        <v>191481.58</v>
      </c>
      <c r="E162" s="12" t="s">
        <v>246</v>
      </c>
    </row>
    <row r="163" customFormat="false" ht="13.8" hidden="false" customHeight="false" outlineLevel="0" collapsed="false">
      <c r="A163" s="11"/>
      <c r="B163" s="12"/>
      <c r="C163" s="9" t="s">
        <v>176</v>
      </c>
      <c r="D163" s="10" t="n">
        <v>738</v>
      </c>
      <c r="E163" s="12" t="s">
        <v>248</v>
      </c>
    </row>
    <row r="164" customFormat="false" ht="13.8" hidden="false" customHeight="false" outlineLevel="0" collapsed="false">
      <c r="A164" s="11"/>
      <c r="B164" s="12"/>
      <c r="C164" s="9" t="s">
        <v>176</v>
      </c>
      <c r="D164" s="10" t="n">
        <v>11056.06</v>
      </c>
      <c r="E164" s="12" t="s">
        <v>249</v>
      </c>
    </row>
    <row r="165" customFormat="false" ht="13.8" hidden="false" customHeight="false" outlineLevel="0" collapsed="false">
      <c r="A165" s="11"/>
      <c r="B165" s="12"/>
      <c r="C165" s="9" t="s">
        <v>176</v>
      </c>
      <c r="D165" s="10" t="n">
        <v>5983.63</v>
      </c>
      <c r="E165" s="12" t="s">
        <v>246</v>
      </c>
    </row>
    <row r="166" customFormat="false" ht="13.8" hidden="false" customHeight="false" outlineLevel="0" collapsed="false">
      <c r="A166" s="11"/>
      <c r="B166" s="12"/>
      <c r="C166" s="9" t="s">
        <v>176</v>
      </c>
      <c r="D166" s="10" t="n">
        <v>83358.53</v>
      </c>
      <c r="E166" s="12" t="s">
        <v>246</v>
      </c>
    </row>
    <row r="167" customFormat="false" ht="13.8" hidden="false" customHeight="false" outlineLevel="0" collapsed="false">
      <c r="A167" s="11"/>
      <c r="B167" s="12"/>
      <c r="C167" s="9" t="s">
        <v>245</v>
      </c>
      <c r="D167" s="10" t="n">
        <v>-224.49</v>
      </c>
      <c r="E167" s="12" t="s">
        <v>250</v>
      </c>
    </row>
    <row r="168" customFormat="false" ht="13.8" hidden="false" customHeight="false" outlineLevel="0" collapsed="false">
      <c r="A168" s="28" t="s">
        <v>145</v>
      </c>
      <c r="B168" s="4"/>
      <c r="C168" s="13"/>
      <c r="D168" s="38" t="n">
        <f aca="false">SUM(D137:D167)</f>
        <v>1648968.95</v>
      </c>
      <c r="E168" s="4"/>
    </row>
    <row r="169" customFormat="false" ht="13.8" hidden="false" customHeight="false" outlineLevel="0" collapsed="false">
      <c r="A169" s="11" t="s">
        <v>117</v>
      </c>
      <c r="B169" s="4"/>
      <c r="C169" s="13"/>
      <c r="D169" s="39"/>
      <c r="E169" s="4"/>
    </row>
    <row r="170" customFormat="false" ht="13.8" hidden="false" customHeight="false" outlineLevel="0" collapsed="false">
      <c r="A170" s="11"/>
      <c r="B170" s="4"/>
      <c r="C170" s="13"/>
      <c r="D170" s="39"/>
      <c r="E170" s="4"/>
    </row>
    <row r="171" customFormat="false" ht="13.8" hidden="false" customHeight="false" outlineLevel="0" collapsed="false">
      <c r="A171" s="32" t="s">
        <v>119</v>
      </c>
      <c r="B171" s="4"/>
      <c r="C171" s="13"/>
      <c r="D171" s="38" t="n">
        <f aca="false">SUM(D169:D170)</f>
        <v>0</v>
      </c>
      <c r="E171" s="4"/>
    </row>
    <row r="172" customFormat="false" ht="13.8" hidden="false" customHeight="false" outlineLevel="0" collapsed="false">
      <c r="A172" s="31" t="s">
        <v>146</v>
      </c>
      <c r="B172" s="12"/>
      <c r="C172" s="9" t="s">
        <v>158</v>
      </c>
      <c r="D172" s="46" t="n">
        <v>9720</v>
      </c>
      <c r="E172" s="12" t="s">
        <v>251</v>
      </c>
    </row>
    <row r="173" customFormat="false" ht="13.8" hidden="false" customHeight="false" outlineLevel="0" collapsed="false">
      <c r="A173" s="31"/>
      <c r="B173" s="12"/>
      <c r="C173" s="9"/>
      <c r="D173" s="46"/>
      <c r="E173" s="12"/>
    </row>
    <row r="174" customFormat="false" ht="13.8" hidden="false" customHeight="false" outlineLevel="0" collapsed="false">
      <c r="A174" s="32" t="s">
        <v>148</v>
      </c>
      <c r="B174" s="12"/>
      <c r="C174" s="9"/>
      <c r="D174" s="38" t="n">
        <f aca="false">SUM(D172:D173)</f>
        <v>9720</v>
      </c>
      <c r="E174" s="12"/>
    </row>
    <row r="175" customFormat="false" ht="13.8" hidden="false" customHeight="false" outlineLevel="0" collapsed="false">
      <c r="A175" s="47" t="n">
        <v>65.01</v>
      </c>
      <c r="B175" s="12"/>
      <c r="C175" s="9"/>
      <c r="D175" s="39" t="n">
        <v>6382346.31</v>
      </c>
      <c r="E175" s="12" t="s">
        <v>252</v>
      </c>
    </row>
    <row r="176" customFormat="false" ht="13.8" hidden="false" customHeight="false" outlineLevel="0" collapsed="false">
      <c r="A176" s="47"/>
      <c r="B176" s="12"/>
      <c r="C176" s="9"/>
      <c r="D176" s="39"/>
      <c r="E176" s="12"/>
    </row>
    <row r="177" customFormat="false" ht="13.8" hidden="false" customHeight="false" outlineLevel="0" collapsed="false">
      <c r="A177" s="48" t="s">
        <v>253</v>
      </c>
      <c r="B177" s="12"/>
      <c r="C177" s="9"/>
      <c r="D177" s="38" t="n">
        <f aca="false">SUM(D175:D176)</f>
        <v>6382346.31</v>
      </c>
      <c r="E177" s="12"/>
    </row>
    <row r="178" customFormat="false" ht="13.8" hidden="false" customHeight="false" outlineLevel="0" collapsed="false">
      <c r="A178" s="47" t="s">
        <v>151</v>
      </c>
      <c r="B178" s="12"/>
      <c r="C178" s="9"/>
      <c r="D178" s="39" t="n">
        <v>1149155.96</v>
      </c>
      <c r="E178" s="12"/>
    </row>
    <row r="179" customFormat="false" ht="13.8" hidden="false" customHeight="false" outlineLevel="0" collapsed="false">
      <c r="A179" s="47"/>
      <c r="B179" s="12"/>
      <c r="C179" s="9"/>
      <c r="D179" s="39"/>
      <c r="E179" s="12"/>
    </row>
    <row r="180" customFormat="false" ht="13.8" hidden="false" customHeight="false" outlineLevel="0" collapsed="false">
      <c r="A180" s="48" t="s">
        <v>254</v>
      </c>
      <c r="B180" s="4"/>
      <c r="C180" s="13"/>
      <c r="D180" s="38" t="n">
        <f aca="false">SUM(D178:D179)</f>
        <v>1149155.96</v>
      </c>
      <c r="E180" s="4"/>
    </row>
    <row r="181" s="49" customFormat="true" ht="13.8" hidden="false" customHeight="false" outlineLevel="0" collapsed="false">
      <c r="A181" s="49" t="s">
        <v>174</v>
      </c>
      <c r="D181" s="50" t="n">
        <f aca="false">SUM(D13+D17+D20+D23+D26+D29+D37+D43+D69+D74+D80+D89+D93+D98+D113+D117+D120+D135+D168+D171+D174+D177+D180)</f>
        <v>9471792.31</v>
      </c>
      <c r="J181" s="51"/>
    </row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1048576"/>
  <sheetViews>
    <sheetView showFormulas="false" showGridLines="true" showRowColHeaders="true" showZeros="true" rightToLeft="false" tabSelected="false" showOutlineSymbols="true" defaultGridColor="true" view="normal" topLeftCell="A139" colorId="64" zoomScale="100" zoomScaleNormal="100" zoomScalePageLayoutView="100" workbookViewId="0">
      <selection pane="topLeft" activeCell="I220" activeCellId="0" sqref="I220"/>
    </sheetView>
  </sheetViews>
  <sheetFormatPr defaultRowHeight="15" zeroHeight="false" outlineLevelRow="0" outlineLevelCol="0"/>
  <cols>
    <col collapsed="false" customWidth="true" hidden="false" outlineLevel="0" max="1" min="1" style="0" width="24.15"/>
    <col collapsed="false" customWidth="true" hidden="false" outlineLevel="0" max="2" min="2" style="0" width="12.71"/>
    <col collapsed="false" customWidth="true" hidden="false" outlineLevel="0" max="3" min="3" style="0" width="9.13"/>
    <col collapsed="false" customWidth="true" hidden="false" outlineLevel="0" max="4" min="4" style="0" width="13.57"/>
    <col collapsed="false" customWidth="true" hidden="false" outlineLevel="0" max="5" min="5" style="0" width="84.14"/>
    <col collapsed="false" customWidth="true" hidden="false" outlineLevel="0" max="8" min="6" style="0" width="9.13"/>
    <col collapsed="false" customWidth="true" hidden="false" outlineLevel="0" max="9" min="9" style="0" width="11.71"/>
    <col collapsed="false" customWidth="true" hidden="false" outlineLevel="0" max="1025" min="10" style="0" width="9.13"/>
  </cols>
  <sheetData>
    <row r="1" customFormat="false" ht="15" hidden="false" customHeight="false" outlineLevel="0" collapsed="false">
      <c r="A1" s="2" t="s">
        <v>0</v>
      </c>
      <c r="B1" s="2"/>
      <c r="C1" s="2"/>
      <c r="D1" s="2"/>
    </row>
    <row r="2" customFormat="false" ht="15" hidden="false" customHeight="false" outlineLevel="0" collapsed="false">
      <c r="A2" s="2" t="s">
        <v>1</v>
      </c>
      <c r="B2" s="2"/>
      <c r="C2" s="2"/>
      <c r="D2" s="2"/>
    </row>
    <row r="3" customFormat="false" ht="15" hidden="false" customHeight="false" outlineLevel="0" collapsed="false">
      <c r="A3" s="2"/>
      <c r="B3" s="2"/>
      <c r="C3" s="2"/>
      <c r="D3" s="2"/>
    </row>
    <row r="4" customFormat="false" ht="15" hidden="false" customHeight="false" outlineLevel="0" collapsed="false">
      <c r="A4" s="2" t="s">
        <v>2</v>
      </c>
      <c r="B4" s="2"/>
      <c r="C4" s="2"/>
      <c r="D4" s="2"/>
    </row>
    <row r="5" customFormat="false" ht="15" hidden="false" customHeight="false" outlineLevel="0" collapsed="false">
      <c r="A5" s="2" t="s">
        <v>54</v>
      </c>
      <c r="B5" s="2"/>
      <c r="C5" s="2"/>
      <c r="D5" s="2"/>
    </row>
    <row r="6" customFormat="false" ht="15" hidden="false" customHeight="false" outlineLevel="0" collapsed="false">
      <c r="A6" s="2"/>
      <c r="B6" s="2"/>
      <c r="C6" s="2"/>
      <c r="D6" s="2"/>
    </row>
    <row r="7" customFormat="false" ht="15" hidden="false" customHeight="false" outlineLevel="0" collapsed="false">
      <c r="A7" s="2"/>
      <c r="B7" s="2"/>
      <c r="C7" s="2"/>
      <c r="D7" s="2"/>
    </row>
    <row r="8" customFormat="false" ht="15" hidden="false" customHeight="false" outlineLevel="0" collapsed="false">
      <c r="A8" s="2" t="s">
        <v>255</v>
      </c>
      <c r="B8" s="2"/>
      <c r="C8" s="2"/>
      <c r="D8" s="2"/>
    </row>
    <row r="10" customFormat="false" ht="15" hidden="false" customHeight="false" outlineLevel="0" collapsed="false">
      <c r="A10" s="4" t="s">
        <v>5</v>
      </c>
      <c r="B10" s="5" t="s">
        <v>6</v>
      </c>
      <c r="C10" s="5" t="s">
        <v>7</v>
      </c>
      <c r="D10" s="5" t="s">
        <v>8</v>
      </c>
      <c r="E10" s="4" t="s">
        <v>9</v>
      </c>
    </row>
    <row r="11" customFormat="false" ht="13.8" hidden="false" customHeight="false" outlineLevel="0" collapsed="false">
      <c r="A11" s="4"/>
      <c r="B11" s="5"/>
      <c r="C11" s="5"/>
      <c r="D11" s="5"/>
      <c r="E11" s="4"/>
    </row>
    <row r="12" customFormat="false" ht="15" hidden="false" customHeight="false" outlineLevel="0" collapsed="false">
      <c r="A12" s="7" t="s">
        <v>55</v>
      </c>
      <c r="B12" s="5"/>
      <c r="C12" s="9" t="s">
        <v>164</v>
      </c>
      <c r="D12" s="22" t="n">
        <v>58.99</v>
      </c>
      <c r="E12" s="12" t="s">
        <v>256</v>
      </c>
    </row>
    <row r="13" customFormat="false" ht="13.8" hidden="false" customHeight="false" outlineLevel="0" collapsed="false">
      <c r="A13" s="7"/>
      <c r="B13" s="5"/>
      <c r="C13" s="9" t="s">
        <v>71</v>
      </c>
      <c r="D13" s="22" t="n">
        <v>12643.75</v>
      </c>
      <c r="E13" s="12" t="s">
        <v>257</v>
      </c>
    </row>
    <row r="14" customFormat="false" ht="13.8" hidden="false" customHeight="false" outlineLevel="0" collapsed="false">
      <c r="A14" s="23" t="s">
        <v>56</v>
      </c>
      <c r="B14" s="5"/>
      <c r="C14" s="5"/>
      <c r="D14" s="14" t="n">
        <f aca="false">SUM(D12:D13)</f>
        <v>12702.74</v>
      </c>
      <c r="E14" s="4"/>
    </row>
    <row r="15" customFormat="false" ht="13.8" hidden="false" customHeight="false" outlineLevel="0" collapsed="false">
      <c r="A15" s="23"/>
      <c r="B15" s="5"/>
      <c r="C15" s="5"/>
      <c r="D15" s="14"/>
      <c r="E15" s="4"/>
    </row>
    <row r="16" customFormat="false" ht="13.8" hidden="false" customHeight="false" outlineLevel="0" collapsed="false">
      <c r="A16" s="7" t="s">
        <v>57</v>
      </c>
      <c r="B16" s="8"/>
      <c r="C16" s="9" t="s">
        <v>143</v>
      </c>
      <c r="D16" s="10" t="n">
        <v>31495.62</v>
      </c>
      <c r="E16" s="12" t="s">
        <v>258</v>
      </c>
    </row>
    <row r="17" customFormat="false" ht="13.8" hidden="false" customHeight="false" outlineLevel="0" collapsed="false">
      <c r="A17" s="23" t="s">
        <v>59</v>
      </c>
      <c r="B17" s="5"/>
      <c r="C17" s="24"/>
      <c r="D17" s="52" t="n">
        <f aca="false">SUM(D16:D16)</f>
        <v>31495.62</v>
      </c>
      <c r="E17" s="4"/>
    </row>
    <row r="18" customFormat="false" ht="13.8" hidden="false" customHeight="false" outlineLevel="0" collapsed="false">
      <c r="A18" s="23"/>
      <c r="B18" s="5"/>
      <c r="C18" s="24"/>
      <c r="D18" s="52"/>
      <c r="E18" s="4"/>
    </row>
    <row r="19" customFormat="false" ht="13.8" hidden="false" customHeight="false" outlineLevel="0" collapsed="false">
      <c r="A19" s="7" t="s">
        <v>60</v>
      </c>
      <c r="B19" s="8"/>
      <c r="C19" s="9" t="s">
        <v>164</v>
      </c>
      <c r="D19" s="10" t="n">
        <v>2188.33</v>
      </c>
      <c r="E19" s="12" t="s">
        <v>259</v>
      </c>
    </row>
    <row r="20" customFormat="false" ht="13.8" hidden="false" customHeight="false" outlineLevel="0" collapsed="false">
      <c r="A20" s="7"/>
      <c r="B20" s="8"/>
      <c r="C20" s="9" t="s">
        <v>131</v>
      </c>
      <c r="D20" s="10" t="n">
        <v>951.43</v>
      </c>
      <c r="E20" s="12" t="s">
        <v>260</v>
      </c>
    </row>
    <row r="21" customFormat="false" ht="13.8" hidden="false" customHeight="false" outlineLevel="0" collapsed="false">
      <c r="A21" s="23" t="s">
        <v>64</v>
      </c>
      <c r="B21" s="5"/>
      <c r="C21" s="24"/>
      <c r="D21" s="14" t="n">
        <f aca="false">SUM(D19:D20)</f>
        <v>3139.76</v>
      </c>
      <c r="E21" s="4"/>
    </row>
    <row r="22" customFormat="false" ht="13.8" hidden="false" customHeight="false" outlineLevel="0" collapsed="false">
      <c r="A22" s="23"/>
      <c r="B22" s="5"/>
      <c r="C22" s="24"/>
      <c r="D22" s="14"/>
      <c r="E22" s="4"/>
    </row>
    <row r="23" customFormat="false" ht="13.8" hidden="false" customHeight="false" outlineLevel="0" collapsed="false">
      <c r="A23" s="7" t="s">
        <v>65</v>
      </c>
      <c r="B23" s="12"/>
      <c r="C23" s="9" t="s">
        <v>143</v>
      </c>
      <c r="D23" s="10" t="n">
        <v>6624.73</v>
      </c>
      <c r="E23" s="12" t="s">
        <v>261</v>
      </c>
    </row>
    <row r="24" customFormat="false" ht="13.8" hidden="false" customHeight="false" outlineLevel="0" collapsed="false">
      <c r="A24" s="23" t="s">
        <v>68</v>
      </c>
      <c r="B24" s="4"/>
      <c r="C24" s="25"/>
      <c r="D24" s="14" t="n">
        <f aca="false">SUM(D23:D23)</f>
        <v>6624.73</v>
      </c>
      <c r="E24" s="4"/>
    </row>
    <row r="25" customFormat="false" ht="13.8" hidden="false" customHeight="false" outlineLevel="0" collapsed="false">
      <c r="A25" s="23"/>
      <c r="B25" s="4"/>
      <c r="C25" s="25"/>
      <c r="D25" s="14"/>
      <c r="E25" s="4"/>
    </row>
    <row r="26" customFormat="false" ht="13.8" hidden="false" customHeight="false" outlineLevel="0" collapsed="false">
      <c r="A26" s="7" t="s">
        <v>69</v>
      </c>
      <c r="B26" s="12"/>
      <c r="C26" s="9" t="s">
        <v>158</v>
      </c>
      <c r="D26" s="10" t="n">
        <v>290.97</v>
      </c>
      <c r="E26" s="12" t="s">
        <v>262</v>
      </c>
    </row>
    <row r="27" customFormat="false" ht="13.8" hidden="false" customHeight="false" outlineLevel="0" collapsed="false">
      <c r="A27" s="23" t="s">
        <v>73</v>
      </c>
      <c r="B27" s="4"/>
      <c r="C27" s="25"/>
      <c r="D27" s="52" t="n">
        <f aca="false">SUM(D26:D26)</f>
        <v>290.97</v>
      </c>
      <c r="E27" s="4"/>
    </row>
    <row r="28" s="53" customFormat="true" ht="13.8" hidden="false" customHeight="false" outlineLevel="0" collapsed="false">
      <c r="A28" s="7" t="s">
        <v>263</v>
      </c>
      <c r="B28" s="12"/>
      <c r="C28" s="44" t="s">
        <v>79</v>
      </c>
      <c r="D28" s="18" t="n">
        <v>600</v>
      </c>
      <c r="E28" s="12" t="s">
        <v>264</v>
      </c>
    </row>
    <row r="29" customFormat="false" ht="13.8" hidden="false" customHeight="false" outlineLevel="0" collapsed="false">
      <c r="A29" s="23" t="s">
        <v>265</v>
      </c>
      <c r="B29" s="4"/>
      <c r="C29" s="25"/>
      <c r="D29" s="52" t="n">
        <f aca="false">SUM(D28:D28)</f>
        <v>600</v>
      </c>
      <c r="E29" s="4"/>
    </row>
    <row r="30" customFormat="false" ht="13.8" hidden="false" customHeight="false" outlineLevel="0" collapsed="false">
      <c r="A30" s="23"/>
      <c r="B30" s="4"/>
      <c r="C30" s="25"/>
      <c r="D30" s="52"/>
      <c r="E30" s="4"/>
    </row>
    <row r="31" customFormat="false" ht="13.8" hidden="false" customHeight="false" outlineLevel="0" collapsed="false">
      <c r="A31" s="7" t="s">
        <v>74</v>
      </c>
      <c r="B31" s="12"/>
      <c r="C31" s="9" t="s">
        <v>143</v>
      </c>
      <c r="D31" s="26" t="n">
        <v>2046.03</v>
      </c>
      <c r="E31" s="12" t="s">
        <v>266</v>
      </c>
    </row>
    <row r="32" customFormat="false" ht="13.8" hidden="false" customHeight="false" outlineLevel="0" collapsed="false">
      <c r="A32" s="7"/>
      <c r="B32" s="12"/>
      <c r="C32" s="9" t="s">
        <v>143</v>
      </c>
      <c r="D32" s="26" t="n">
        <v>996.74</v>
      </c>
      <c r="E32" s="12" t="s">
        <v>267</v>
      </c>
    </row>
    <row r="33" customFormat="false" ht="13.8" hidden="false" customHeight="false" outlineLevel="0" collapsed="false">
      <c r="A33" s="7"/>
      <c r="B33" s="12"/>
      <c r="C33" s="9" t="s">
        <v>164</v>
      </c>
      <c r="D33" s="26" t="n">
        <v>24.94</v>
      </c>
      <c r="E33" s="12" t="s">
        <v>268</v>
      </c>
    </row>
    <row r="34" customFormat="false" ht="13.8" hidden="false" customHeight="false" outlineLevel="0" collapsed="false">
      <c r="A34" s="4" t="s">
        <v>82</v>
      </c>
      <c r="B34" s="4"/>
      <c r="C34" s="13"/>
      <c r="D34" s="52" t="n">
        <f aca="false">SUM(D31:D33)</f>
        <v>3067.71</v>
      </c>
      <c r="E34" s="12"/>
    </row>
    <row r="35" customFormat="false" ht="13.8" hidden="false" customHeight="false" outlineLevel="0" collapsed="false">
      <c r="A35" s="4"/>
      <c r="B35" s="4"/>
      <c r="C35" s="13"/>
      <c r="D35" s="52"/>
      <c r="E35" s="12"/>
    </row>
    <row r="36" customFormat="false" ht="13.8" hidden="false" customHeight="false" outlineLevel="0" collapsed="false">
      <c r="A36" s="12" t="s">
        <v>83</v>
      </c>
      <c r="B36" s="12"/>
      <c r="C36" s="9" t="s">
        <v>156</v>
      </c>
      <c r="D36" s="10" t="n">
        <v>94.01</v>
      </c>
      <c r="E36" s="12" t="s">
        <v>269</v>
      </c>
    </row>
    <row r="37" customFormat="false" ht="13.8" hidden="false" customHeight="false" outlineLevel="0" collapsed="false">
      <c r="A37" s="12"/>
      <c r="B37" s="12"/>
      <c r="C37" s="9" t="s">
        <v>156</v>
      </c>
      <c r="D37" s="10" t="n">
        <v>3076.77</v>
      </c>
      <c r="E37" s="12" t="s">
        <v>270</v>
      </c>
    </row>
    <row r="38" customFormat="false" ht="13.8" hidden="false" customHeight="false" outlineLevel="0" collapsed="false">
      <c r="A38" s="12"/>
      <c r="B38" s="12"/>
      <c r="C38" s="9" t="s">
        <v>143</v>
      </c>
      <c r="D38" s="10" t="n">
        <v>1379.86</v>
      </c>
      <c r="E38" s="12" t="s">
        <v>271</v>
      </c>
    </row>
    <row r="39" customFormat="false" ht="13.8" hidden="false" customHeight="false" outlineLevel="0" collapsed="false">
      <c r="A39" s="12"/>
      <c r="B39" s="12"/>
      <c r="C39" s="9" t="s">
        <v>143</v>
      </c>
      <c r="D39" s="10" t="n">
        <v>264.52</v>
      </c>
      <c r="E39" s="12" t="s">
        <v>272</v>
      </c>
    </row>
    <row r="40" customFormat="false" ht="13.8" hidden="false" customHeight="false" outlineLevel="0" collapsed="false">
      <c r="A40" s="12"/>
      <c r="B40" s="12"/>
      <c r="C40" s="9" t="s">
        <v>143</v>
      </c>
      <c r="D40" s="10" t="n">
        <v>4144.97</v>
      </c>
      <c r="E40" s="12" t="s">
        <v>273</v>
      </c>
    </row>
    <row r="41" customFormat="false" ht="13.8" hidden="false" customHeight="false" outlineLevel="0" collapsed="false">
      <c r="A41" s="12"/>
      <c r="B41" s="12"/>
      <c r="C41" s="9" t="s">
        <v>143</v>
      </c>
      <c r="D41" s="10" t="n">
        <v>188.02</v>
      </c>
      <c r="E41" s="12" t="s">
        <v>274</v>
      </c>
    </row>
    <row r="42" customFormat="false" ht="13.8" hidden="false" customHeight="false" outlineLevel="0" collapsed="false">
      <c r="A42" s="12"/>
      <c r="B42" s="12"/>
      <c r="C42" s="9" t="s">
        <v>158</v>
      </c>
      <c r="D42" s="10" t="n">
        <v>1680.42</v>
      </c>
      <c r="E42" s="12" t="s">
        <v>275</v>
      </c>
    </row>
    <row r="43" customFormat="false" ht="13.8" hidden="false" customHeight="false" outlineLevel="0" collapsed="false">
      <c r="A43" s="12"/>
      <c r="B43" s="12"/>
      <c r="C43" s="9" t="s">
        <v>221</v>
      </c>
      <c r="D43" s="10" t="n">
        <v>50</v>
      </c>
      <c r="E43" s="12" t="s">
        <v>276</v>
      </c>
    </row>
    <row r="44" customFormat="false" ht="13.8" hidden="false" customHeight="false" outlineLevel="0" collapsed="false">
      <c r="A44" s="12"/>
      <c r="B44" s="12"/>
      <c r="C44" s="9" t="s">
        <v>176</v>
      </c>
      <c r="D44" s="10" t="n">
        <v>1955</v>
      </c>
      <c r="E44" s="12" t="s">
        <v>277</v>
      </c>
    </row>
    <row r="45" customFormat="false" ht="13.8" hidden="false" customHeight="false" outlineLevel="0" collapsed="false">
      <c r="A45" s="12"/>
      <c r="B45" s="12"/>
      <c r="C45" s="9" t="s">
        <v>245</v>
      </c>
      <c r="D45" s="10" t="n">
        <v>39.9</v>
      </c>
      <c r="E45" s="12" t="s">
        <v>278</v>
      </c>
    </row>
    <row r="46" customFormat="false" ht="13.8" hidden="false" customHeight="false" outlineLevel="0" collapsed="false">
      <c r="A46" s="12"/>
      <c r="B46" s="12"/>
      <c r="C46" s="9" t="s">
        <v>71</v>
      </c>
      <c r="D46" s="10" t="n">
        <v>155</v>
      </c>
      <c r="E46" s="12" t="s">
        <v>279</v>
      </c>
    </row>
    <row r="47" customFormat="false" ht="13.8" hidden="false" customHeight="false" outlineLevel="0" collapsed="false">
      <c r="A47" s="12"/>
      <c r="B47" s="12"/>
      <c r="C47" s="9" t="s">
        <v>71</v>
      </c>
      <c r="D47" s="10" t="n">
        <v>760</v>
      </c>
      <c r="E47" s="12" t="s">
        <v>277</v>
      </c>
    </row>
    <row r="48" customFormat="false" ht="13.8" hidden="false" customHeight="false" outlineLevel="0" collapsed="false">
      <c r="A48" s="4" t="s">
        <v>90</v>
      </c>
      <c r="B48" s="4"/>
      <c r="C48" s="13"/>
      <c r="D48" s="52" t="n">
        <f aca="false">SUM(D36:D47)</f>
        <v>13788.47</v>
      </c>
      <c r="E48" s="4"/>
    </row>
    <row r="49" customFormat="false" ht="13.8" hidden="false" customHeight="false" outlineLevel="0" collapsed="false">
      <c r="A49" s="4"/>
      <c r="B49" s="4"/>
      <c r="C49" s="13"/>
      <c r="D49" s="52"/>
      <c r="E49" s="4"/>
    </row>
    <row r="50" customFormat="false" ht="13.8" hidden="false" customHeight="false" outlineLevel="0" collapsed="false">
      <c r="A50" s="12" t="s">
        <v>91</v>
      </c>
      <c r="B50" s="12"/>
      <c r="C50" s="0" t="n">
        <v>2</v>
      </c>
      <c r="D50" s="54" t="n">
        <v>17.81</v>
      </c>
      <c r="E50" s="12" t="s">
        <v>280</v>
      </c>
    </row>
    <row r="51" customFormat="false" ht="13.8" hidden="false" customHeight="false" outlineLevel="0" collapsed="false">
      <c r="A51" s="12"/>
      <c r="B51" s="12"/>
      <c r="C51" s="9" t="s">
        <v>156</v>
      </c>
      <c r="D51" s="10" t="n">
        <v>409.96</v>
      </c>
      <c r="E51" s="12" t="s">
        <v>281</v>
      </c>
    </row>
    <row r="52" customFormat="false" ht="13.8" hidden="false" customHeight="false" outlineLevel="0" collapsed="false">
      <c r="A52" s="12"/>
      <c r="B52" s="12"/>
      <c r="C52" s="9" t="s">
        <v>156</v>
      </c>
      <c r="D52" s="10" t="n">
        <v>2166.78</v>
      </c>
      <c r="E52" s="12" t="s">
        <v>199</v>
      </c>
    </row>
    <row r="53" customFormat="false" ht="13.8" hidden="false" customHeight="false" outlineLevel="0" collapsed="false">
      <c r="A53" s="12"/>
      <c r="B53" s="12"/>
      <c r="C53" s="9" t="s">
        <v>156</v>
      </c>
      <c r="D53" s="10" t="n">
        <v>1725.5</v>
      </c>
      <c r="E53" s="12" t="s">
        <v>282</v>
      </c>
    </row>
    <row r="54" customFormat="false" ht="13.8" hidden="false" customHeight="false" outlineLevel="0" collapsed="false">
      <c r="A54" s="12"/>
      <c r="B54" s="12"/>
      <c r="C54" s="9" t="s">
        <v>186</v>
      </c>
      <c r="D54" s="10" t="n">
        <v>249.35</v>
      </c>
      <c r="E54" s="12" t="s">
        <v>283</v>
      </c>
    </row>
    <row r="55" customFormat="false" ht="13.8" hidden="false" customHeight="false" outlineLevel="0" collapsed="false">
      <c r="A55" s="12"/>
      <c r="B55" s="12"/>
      <c r="C55" s="9" t="s">
        <v>143</v>
      </c>
      <c r="D55" s="10" t="n">
        <v>24451.49</v>
      </c>
      <c r="E55" s="12" t="s">
        <v>284</v>
      </c>
    </row>
    <row r="56" customFormat="false" ht="13.8" hidden="false" customHeight="false" outlineLevel="0" collapsed="false">
      <c r="A56" s="12"/>
      <c r="B56" s="12"/>
      <c r="C56" s="9" t="s">
        <v>143</v>
      </c>
      <c r="D56" s="10" t="n">
        <v>197.56</v>
      </c>
      <c r="E56" s="12" t="s">
        <v>285</v>
      </c>
    </row>
    <row r="57" customFormat="false" ht="13.8" hidden="false" customHeight="false" outlineLevel="0" collapsed="false">
      <c r="A57" s="12"/>
      <c r="B57" s="12"/>
      <c r="C57" s="9" t="s">
        <v>143</v>
      </c>
      <c r="D57" s="10" t="n">
        <v>15969.61</v>
      </c>
      <c r="E57" s="12" t="s">
        <v>286</v>
      </c>
    </row>
    <row r="58" customFormat="false" ht="13.8" hidden="false" customHeight="false" outlineLevel="0" collapsed="false">
      <c r="A58" s="12"/>
      <c r="B58" s="12"/>
      <c r="C58" s="9" t="s">
        <v>143</v>
      </c>
      <c r="D58" s="10" t="n">
        <v>17.81</v>
      </c>
      <c r="E58" s="12" t="s">
        <v>287</v>
      </c>
    </row>
    <row r="59" customFormat="false" ht="13.8" hidden="false" customHeight="false" outlineLevel="0" collapsed="false">
      <c r="A59" s="12"/>
      <c r="B59" s="12"/>
      <c r="C59" s="9" t="s">
        <v>143</v>
      </c>
      <c r="D59" s="10" t="n">
        <v>7497</v>
      </c>
      <c r="E59" s="12" t="s">
        <v>288</v>
      </c>
    </row>
    <row r="60" customFormat="false" ht="13.8" hidden="false" customHeight="false" outlineLevel="0" collapsed="false">
      <c r="A60" s="12"/>
      <c r="B60" s="12"/>
      <c r="C60" s="9" t="s">
        <v>143</v>
      </c>
      <c r="D60" s="10" t="n">
        <v>4.59</v>
      </c>
      <c r="E60" s="12" t="s">
        <v>289</v>
      </c>
    </row>
    <row r="61" customFormat="false" ht="13.8" hidden="false" customHeight="false" outlineLevel="0" collapsed="false">
      <c r="A61" s="12"/>
      <c r="B61" s="12"/>
      <c r="C61" s="9" t="s">
        <v>143</v>
      </c>
      <c r="D61" s="10" t="n">
        <v>175.71</v>
      </c>
      <c r="E61" s="12" t="s">
        <v>290</v>
      </c>
    </row>
    <row r="62" customFormat="false" ht="13.8" hidden="false" customHeight="false" outlineLevel="0" collapsed="false">
      <c r="A62" s="12"/>
      <c r="B62" s="12"/>
      <c r="C62" s="9" t="s">
        <v>143</v>
      </c>
      <c r="D62" s="10" t="n">
        <v>248.5</v>
      </c>
      <c r="E62" s="12" t="s">
        <v>291</v>
      </c>
    </row>
    <row r="63" customFormat="false" ht="13.8" hidden="false" customHeight="false" outlineLevel="0" collapsed="false">
      <c r="A63" s="12"/>
      <c r="B63" s="12"/>
      <c r="C63" s="9" t="s">
        <v>143</v>
      </c>
      <c r="D63" s="10" t="n">
        <v>45.65</v>
      </c>
      <c r="E63" s="12" t="s">
        <v>292</v>
      </c>
    </row>
    <row r="64" customFormat="false" ht="13.8" hidden="false" customHeight="false" outlineLevel="0" collapsed="false">
      <c r="A64" s="12"/>
      <c r="B64" s="12"/>
      <c r="C64" s="9" t="s">
        <v>131</v>
      </c>
      <c r="D64" s="39" t="n">
        <v>229.93</v>
      </c>
      <c r="E64" s="12" t="s">
        <v>199</v>
      </c>
      <c r="J64" s="1"/>
    </row>
    <row r="65" customFormat="false" ht="13.8" hidden="false" customHeight="false" outlineLevel="0" collapsed="false">
      <c r="A65" s="12"/>
      <c r="B65" s="12"/>
      <c r="C65" s="9" t="s">
        <v>176</v>
      </c>
      <c r="D65" s="10" t="n">
        <v>299.67</v>
      </c>
      <c r="E65" s="12" t="s">
        <v>293</v>
      </c>
    </row>
    <row r="66" customFormat="false" ht="13.8" hidden="false" customHeight="false" outlineLevel="0" collapsed="false">
      <c r="A66" s="12"/>
      <c r="B66" s="12"/>
      <c r="C66" s="9" t="s">
        <v>176</v>
      </c>
      <c r="D66" s="10" t="n">
        <v>6.71</v>
      </c>
      <c r="E66" s="12" t="s">
        <v>294</v>
      </c>
    </row>
    <row r="67" customFormat="false" ht="13.8" hidden="false" customHeight="false" outlineLevel="0" collapsed="false">
      <c r="A67" s="12"/>
      <c r="B67" s="12"/>
      <c r="C67" s="9" t="s">
        <v>176</v>
      </c>
      <c r="D67" s="10" t="n">
        <v>2.87</v>
      </c>
      <c r="E67" s="12" t="s">
        <v>295</v>
      </c>
    </row>
    <row r="68" customFormat="false" ht="13.8" hidden="false" customHeight="false" outlineLevel="0" collapsed="false">
      <c r="A68" s="12"/>
      <c r="B68" s="12"/>
      <c r="C68" s="9" t="s">
        <v>176</v>
      </c>
      <c r="D68" s="10" t="n">
        <v>122.91</v>
      </c>
      <c r="E68" s="12" t="s">
        <v>296</v>
      </c>
    </row>
    <row r="69" customFormat="false" ht="13.8" hidden="false" customHeight="false" outlineLevel="0" collapsed="false">
      <c r="A69" s="12"/>
      <c r="B69" s="12"/>
      <c r="C69" s="9" t="s">
        <v>71</v>
      </c>
      <c r="D69" s="10" t="n">
        <v>185</v>
      </c>
      <c r="E69" s="12" t="s">
        <v>297</v>
      </c>
    </row>
    <row r="70" customFormat="false" ht="13.8" hidden="false" customHeight="false" outlineLevel="0" collapsed="false">
      <c r="A70" s="12"/>
      <c r="B70" s="12"/>
      <c r="C70" s="9" t="s">
        <v>71</v>
      </c>
      <c r="D70" s="10" t="n">
        <v>2142.62</v>
      </c>
      <c r="E70" s="12" t="s">
        <v>298</v>
      </c>
    </row>
    <row r="71" customFormat="false" ht="13.8" hidden="false" customHeight="false" outlineLevel="0" collapsed="false">
      <c r="A71" s="4" t="s">
        <v>108</v>
      </c>
      <c r="B71" s="4"/>
      <c r="C71" s="13"/>
      <c r="D71" s="52" t="n">
        <f aca="false">SUM(D50:D70)</f>
        <v>56167.03</v>
      </c>
      <c r="E71" s="17"/>
    </row>
    <row r="72" customFormat="false" ht="13.8" hidden="false" customHeight="false" outlineLevel="0" collapsed="false">
      <c r="A72" s="4"/>
      <c r="B72" s="4"/>
      <c r="C72" s="13"/>
      <c r="D72" s="52"/>
      <c r="E72" s="17"/>
    </row>
    <row r="73" customFormat="false" ht="13.8" hidden="false" customHeight="false" outlineLevel="0" collapsed="false">
      <c r="A73" s="43" t="s">
        <v>217</v>
      </c>
      <c r="B73" s="4"/>
      <c r="C73" s="55" t="s">
        <v>71</v>
      </c>
      <c r="D73" s="56" t="n">
        <v>4677</v>
      </c>
      <c r="E73" s="17" t="s">
        <v>299</v>
      </c>
    </row>
    <row r="74" customFormat="false" ht="13.8" hidden="false" customHeight="false" outlineLevel="0" collapsed="false">
      <c r="A74" s="4" t="s">
        <v>220</v>
      </c>
      <c r="B74" s="4"/>
      <c r="C74" s="13"/>
      <c r="D74" s="52" t="n">
        <f aca="false">SUM(D73:D73)</f>
        <v>4677</v>
      </c>
      <c r="E74" s="17"/>
    </row>
    <row r="75" customFormat="false" ht="13.8" hidden="false" customHeight="false" outlineLevel="0" collapsed="false">
      <c r="A75" s="4"/>
      <c r="B75" s="4"/>
      <c r="C75" s="13"/>
      <c r="D75" s="52"/>
      <c r="E75" s="17"/>
    </row>
    <row r="76" customFormat="false" ht="13.8" hidden="false" customHeight="false" outlineLevel="0" collapsed="false">
      <c r="A76" s="12" t="s">
        <v>112</v>
      </c>
      <c r="B76" s="12"/>
      <c r="C76" s="9"/>
      <c r="D76" s="10"/>
      <c r="E76" s="12"/>
    </row>
    <row r="77" customFormat="false" ht="13.8" hidden="false" customHeight="false" outlineLevel="0" collapsed="false">
      <c r="A77" s="12"/>
      <c r="B77" s="12"/>
      <c r="C77" s="9" t="s">
        <v>152</v>
      </c>
      <c r="D77" s="10" t="n">
        <v>420.1</v>
      </c>
      <c r="E77" s="12" t="s">
        <v>300</v>
      </c>
    </row>
    <row r="78" customFormat="false" ht="13.8" hidden="false" customHeight="false" outlineLevel="0" collapsed="false">
      <c r="A78" s="12"/>
      <c r="B78" s="12"/>
      <c r="C78" s="9" t="s">
        <v>152</v>
      </c>
      <c r="D78" s="10" t="n">
        <v>346.52</v>
      </c>
      <c r="E78" s="12" t="s">
        <v>300</v>
      </c>
    </row>
    <row r="79" customFormat="false" ht="13.8" hidden="false" customHeight="false" outlineLevel="0" collapsed="false">
      <c r="A79" s="12"/>
      <c r="B79" s="12"/>
      <c r="C79" s="9" t="s">
        <v>152</v>
      </c>
      <c r="D79" s="10" t="n">
        <v>139.39</v>
      </c>
      <c r="E79" s="12" t="s">
        <v>300</v>
      </c>
    </row>
    <row r="80" customFormat="false" ht="13.8" hidden="false" customHeight="false" outlineLevel="0" collapsed="false">
      <c r="A80" s="12"/>
      <c r="B80" s="12"/>
      <c r="C80" s="9" t="s">
        <v>152</v>
      </c>
      <c r="D80" s="10" t="n">
        <v>204.59</v>
      </c>
      <c r="E80" s="12" t="s">
        <v>300</v>
      </c>
    </row>
    <row r="81" customFormat="false" ht="13.8" hidden="false" customHeight="false" outlineLevel="0" collapsed="false">
      <c r="A81" s="12"/>
      <c r="B81" s="12"/>
      <c r="C81" s="9" t="s">
        <v>152</v>
      </c>
      <c r="D81" s="10" t="n">
        <v>93.34</v>
      </c>
      <c r="E81" s="12" t="s">
        <v>300</v>
      </c>
    </row>
    <row r="82" customFormat="false" ht="13.8" hidden="false" customHeight="false" outlineLevel="0" collapsed="false">
      <c r="A82" s="12"/>
      <c r="B82" s="12"/>
      <c r="C82" s="9" t="s">
        <v>152</v>
      </c>
      <c r="D82" s="10" t="n">
        <v>510.53</v>
      </c>
      <c r="E82" s="12" t="s">
        <v>300</v>
      </c>
    </row>
    <row r="83" customFormat="false" ht="13.8" hidden="false" customHeight="false" outlineLevel="0" collapsed="false">
      <c r="A83" s="12"/>
      <c r="B83" s="12"/>
      <c r="C83" s="9" t="s">
        <v>228</v>
      </c>
      <c r="D83" s="10" t="n">
        <v>140</v>
      </c>
      <c r="E83" s="12" t="s">
        <v>301</v>
      </c>
    </row>
    <row r="84" customFormat="false" ht="13.8" hidden="false" customHeight="false" outlineLevel="0" collapsed="false">
      <c r="A84" s="12"/>
      <c r="B84" s="12"/>
      <c r="C84" s="9" t="s">
        <v>228</v>
      </c>
      <c r="D84" s="10" t="n">
        <v>312.75</v>
      </c>
      <c r="E84" s="12" t="s">
        <v>300</v>
      </c>
    </row>
    <row r="85" customFormat="false" ht="13.8" hidden="false" customHeight="false" outlineLevel="0" collapsed="false">
      <c r="A85" s="12"/>
      <c r="B85" s="12"/>
      <c r="C85" s="9" t="s">
        <v>42</v>
      </c>
      <c r="D85" s="10" t="n">
        <v>387.72</v>
      </c>
      <c r="E85" s="12" t="s">
        <v>300</v>
      </c>
    </row>
    <row r="86" customFormat="false" ht="13.8" hidden="false" customHeight="false" outlineLevel="0" collapsed="false">
      <c r="A86" s="12"/>
      <c r="B86" s="12"/>
      <c r="C86" s="9" t="s">
        <v>42</v>
      </c>
      <c r="D86" s="10" t="n">
        <v>578.55</v>
      </c>
      <c r="E86" s="12" t="s">
        <v>300</v>
      </c>
    </row>
    <row r="87" customFormat="false" ht="13.8" hidden="false" customHeight="false" outlineLevel="0" collapsed="false">
      <c r="A87" s="12"/>
      <c r="B87" s="12"/>
      <c r="C87" s="9" t="s">
        <v>245</v>
      </c>
      <c r="D87" s="10" t="n">
        <v>205.24</v>
      </c>
      <c r="E87" s="12" t="s">
        <v>300</v>
      </c>
    </row>
    <row r="88" customFormat="false" ht="13.8" hidden="false" customHeight="false" outlineLevel="0" collapsed="false">
      <c r="A88" s="4" t="s">
        <v>115</v>
      </c>
      <c r="B88" s="4"/>
      <c r="C88" s="13"/>
      <c r="D88" s="52" t="n">
        <f aca="false">SUM(D76:D87)</f>
        <v>3338.73</v>
      </c>
      <c r="E88" s="4"/>
    </row>
    <row r="89" customFormat="false" ht="13.8" hidden="false" customHeight="false" outlineLevel="0" collapsed="false">
      <c r="A89" s="4"/>
      <c r="B89" s="4"/>
      <c r="C89" s="13"/>
      <c r="D89" s="52"/>
      <c r="E89" s="4"/>
    </row>
    <row r="90" customFormat="false" ht="13.8" hidden="false" customHeight="false" outlineLevel="0" collapsed="false">
      <c r="A90" s="12" t="s">
        <v>302</v>
      </c>
      <c r="B90" s="4"/>
      <c r="C90" s="9" t="s">
        <v>186</v>
      </c>
      <c r="D90" s="18" t="n">
        <v>1200</v>
      </c>
      <c r="E90" s="12" t="s">
        <v>303</v>
      </c>
    </row>
    <row r="91" customFormat="false" ht="13.8" hidden="false" customHeight="false" outlineLevel="0" collapsed="false">
      <c r="A91" s="12"/>
      <c r="B91" s="4"/>
      <c r="C91" s="9" t="s">
        <v>143</v>
      </c>
      <c r="D91" s="18" t="n">
        <v>1395.87</v>
      </c>
      <c r="E91" s="12" t="s">
        <v>304</v>
      </c>
    </row>
    <row r="92" customFormat="false" ht="13.8" hidden="false" customHeight="false" outlineLevel="0" collapsed="false">
      <c r="A92" s="12"/>
      <c r="B92" s="4"/>
      <c r="C92" s="9" t="s">
        <v>79</v>
      </c>
      <c r="D92" s="18" t="n">
        <v>243.8</v>
      </c>
      <c r="E92" s="12" t="s">
        <v>305</v>
      </c>
    </row>
    <row r="93" customFormat="false" ht="13.8" hidden="false" customHeight="false" outlineLevel="0" collapsed="false">
      <c r="A93" s="12"/>
      <c r="B93" s="4"/>
      <c r="C93" s="9" t="s">
        <v>228</v>
      </c>
      <c r="D93" s="18" t="n">
        <v>69</v>
      </c>
      <c r="E93" s="12" t="s">
        <v>306</v>
      </c>
    </row>
    <row r="94" customFormat="false" ht="13.8" hidden="false" customHeight="false" outlineLevel="0" collapsed="false">
      <c r="A94" s="12"/>
      <c r="B94" s="4"/>
      <c r="C94" s="9" t="s">
        <v>228</v>
      </c>
      <c r="D94" s="18" t="n">
        <v>309.97</v>
      </c>
      <c r="E94" s="12" t="s">
        <v>307</v>
      </c>
    </row>
    <row r="95" customFormat="false" ht="13.8" hidden="false" customHeight="false" outlineLevel="0" collapsed="false">
      <c r="A95" s="12"/>
      <c r="B95" s="4"/>
      <c r="C95" s="9" t="s">
        <v>71</v>
      </c>
      <c r="D95" s="18" t="n">
        <v>1825.67</v>
      </c>
      <c r="E95" s="12" t="s">
        <v>308</v>
      </c>
    </row>
    <row r="96" customFormat="false" ht="13.8" hidden="false" customHeight="false" outlineLevel="0" collapsed="false">
      <c r="A96" s="4" t="s">
        <v>111</v>
      </c>
      <c r="B96" s="4"/>
      <c r="C96" s="13"/>
      <c r="D96" s="52" t="n">
        <f aca="false">SUM(D90:D95)</f>
        <v>5044.31</v>
      </c>
      <c r="E96" s="4"/>
    </row>
    <row r="97" customFormat="false" ht="13.8" hidden="false" customHeight="false" outlineLevel="0" collapsed="false">
      <c r="A97" s="4"/>
      <c r="B97" s="4"/>
      <c r="C97" s="13"/>
      <c r="D97" s="52"/>
      <c r="E97" s="4"/>
    </row>
    <row r="98" customFormat="false" ht="13.8" hidden="false" customHeight="false" outlineLevel="0" collapsed="false">
      <c r="A98" s="11" t="n">
        <v>20.12</v>
      </c>
      <c r="B98" s="12"/>
      <c r="C98" s="9" t="s">
        <v>164</v>
      </c>
      <c r="D98" s="10" t="n">
        <v>2000</v>
      </c>
      <c r="E98" s="12" t="s">
        <v>309</v>
      </c>
    </row>
    <row r="99" s="2" customFormat="true" ht="13.8" hidden="false" customHeight="false" outlineLevel="0" collapsed="false">
      <c r="A99" s="28" t="s">
        <v>116</v>
      </c>
      <c r="B99" s="4"/>
      <c r="C99" s="13"/>
      <c r="D99" s="14" t="n">
        <f aca="false">SUM(D98:D98)</f>
        <v>2000</v>
      </c>
      <c r="E99" s="4"/>
    </row>
    <row r="100" s="2" customFormat="true" ht="13.8" hidden="false" customHeight="false" outlineLevel="0" collapsed="false">
      <c r="A100" s="28"/>
      <c r="B100" s="4"/>
      <c r="C100" s="13"/>
      <c r="D100" s="14"/>
      <c r="E100" s="4"/>
    </row>
    <row r="101" s="2" customFormat="true" ht="13.8" hidden="false" customHeight="false" outlineLevel="0" collapsed="false">
      <c r="A101" s="28"/>
      <c r="B101" s="4"/>
      <c r="C101" s="13"/>
      <c r="D101" s="14"/>
      <c r="E101" s="4"/>
    </row>
    <row r="102" s="2" customFormat="true" ht="13.8" hidden="false" customHeight="false" outlineLevel="0" collapsed="false">
      <c r="A102" s="11" t="n">
        <v>20.13</v>
      </c>
      <c r="B102" s="4"/>
      <c r="C102" s="55"/>
      <c r="D102" s="57"/>
      <c r="E102" s="27"/>
    </row>
    <row r="103" s="2" customFormat="true" ht="13.8" hidden="false" customHeight="false" outlineLevel="0" collapsed="false">
      <c r="A103" s="28" t="s">
        <v>310</v>
      </c>
      <c r="B103" s="4"/>
      <c r="C103" s="13"/>
      <c r="D103" s="14" t="n">
        <f aca="false">SUM(D102:D102)</f>
        <v>0</v>
      </c>
      <c r="E103" s="4"/>
    </row>
    <row r="104" s="2" customFormat="true" ht="13.8" hidden="false" customHeight="false" outlineLevel="0" collapsed="false">
      <c r="A104" s="28"/>
      <c r="B104" s="4"/>
      <c r="C104" s="13"/>
      <c r="D104" s="14"/>
      <c r="E104" s="4"/>
    </row>
    <row r="105" s="2" customFormat="true" ht="13.8" hidden="false" customHeight="false" outlineLevel="0" collapsed="false">
      <c r="A105" s="28"/>
      <c r="B105" s="4"/>
      <c r="C105" s="13"/>
      <c r="D105" s="14"/>
      <c r="E105" s="4"/>
    </row>
    <row r="106" customFormat="false" ht="13.8" hidden="false" customHeight="false" outlineLevel="0" collapsed="false">
      <c r="A106" s="12" t="s">
        <v>117</v>
      </c>
      <c r="B106" s="12"/>
      <c r="C106" s="9" t="s">
        <v>311</v>
      </c>
      <c r="D106" s="10" t="n">
        <v>20</v>
      </c>
      <c r="E106" s="12" t="s">
        <v>224</v>
      </c>
    </row>
    <row r="107" customFormat="false" ht="13.8" hidden="false" customHeight="false" outlineLevel="0" collapsed="false">
      <c r="A107" s="12"/>
      <c r="B107" s="12"/>
      <c r="C107" s="9" t="s">
        <v>152</v>
      </c>
      <c r="D107" s="10" t="n">
        <v>15</v>
      </c>
      <c r="E107" s="12" t="s">
        <v>224</v>
      </c>
    </row>
    <row r="108" customFormat="false" ht="13.8" hidden="false" customHeight="false" outlineLevel="0" collapsed="false">
      <c r="A108" s="12"/>
      <c r="B108" s="12"/>
      <c r="C108" s="9" t="s">
        <v>238</v>
      </c>
      <c r="D108" s="10" t="n">
        <v>30</v>
      </c>
      <c r="E108" s="12" t="s">
        <v>224</v>
      </c>
    </row>
    <row r="109" customFormat="false" ht="13.8" hidden="false" customHeight="false" outlineLevel="0" collapsed="false">
      <c r="A109" s="12"/>
      <c r="B109" s="12"/>
      <c r="C109" s="9" t="s">
        <v>238</v>
      </c>
      <c r="D109" s="10" t="n">
        <v>65</v>
      </c>
      <c r="E109" s="12" t="s">
        <v>224</v>
      </c>
    </row>
    <row r="110" customFormat="false" ht="13.8" hidden="false" customHeight="false" outlineLevel="0" collapsed="false">
      <c r="A110" s="12"/>
      <c r="B110" s="12"/>
      <c r="C110" s="9" t="s">
        <v>312</v>
      </c>
      <c r="D110" s="10" t="n">
        <v>15.51</v>
      </c>
      <c r="E110" s="12" t="s">
        <v>224</v>
      </c>
    </row>
    <row r="111" customFormat="false" ht="13.8" hidden="false" customHeight="false" outlineLevel="0" collapsed="false">
      <c r="A111" s="12"/>
      <c r="B111" s="12"/>
      <c r="C111" s="9" t="s">
        <v>312</v>
      </c>
      <c r="D111" s="10" t="n">
        <v>15</v>
      </c>
      <c r="E111" s="12" t="s">
        <v>224</v>
      </c>
    </row>
    <row r="112" customFormat="false" ht="13.8" hidden="false" customHeight="false" outlineLevel="0" collapsed="false">
      <c r="A112" s="12"/>
      <c r="B112" s="12"/>
      <c r="C112" s="9" t="s">
        <v>312</v>
      </c>
      <c r="D112" s="10" t="n">
        <v>6</v>
      </c>
      <c r="E112" s="12" t="s">
        <v>224</v>
      </c>
    </row>
    <row r="113" customFormat="false" ht="13.8" hidden="false" customHeight="false" outlineLevel="0" collapsed="false">
      <c r="A113" s="12"/>
      <c r="B113" s="12"/>
      <c r="C113" s="9" t="s">
        <v>312</v>
      </c>
      <c r="D113" s="10" t="n">
        <v>12</v>
      </c>
      <c r="E113" s="12" t="s">
        <v>224</v>
      </c>
    </row>
    <row r="114" customFormat="false" ht="13.8" hidden="false" customHeight="false" outlineLevel="0" collapsed="false">
      <c r="A114" s="12"/>
      <c r="B114" s="12"/>
      <c r="C114" s="9" t="s">
        <v>164</v>
      </c>
      <c r="D114" s="10" t="n">
        <v>2</v>
      </c>
      <c r="E114" s="12" t="s">
        <v>224</v>
      </c>
    </row>
    <row r="115" customFormat="false" ht="13.8" hidden="false" customHeight="false" outlineLevel="0" collapsed="false">
      <c r="A115" s="12"/>
      <c r="B115" s="12"/>
      <c r="C115" s="9" t="s">
        <v>164</v>
      </c>
      <c r="D115" s="10" t="n">
        <v>12</v>
      </c>
      <c r="E115" s="12" t="s">
        <v>224</v>
      </c>
    </row>
    <row r="116" customFormat="false" ht="13.8" hidden="false" customHeight="false" outlineLevel="0" collapsed="false">
      <c r="A116" s="12"/>
      <c r="B116" s="12"/>
      <c r="C116" s="9" t="s">
        <v>164</v>
      </c>
      <c r="D116" s="10" t="n">
        <v>6</v>
      </c>
      <c r="E116" s="12" t="s">
        <v>224</v>
      </c>
    </row>
    <row r="117" customFormat="false" ht="13.8" hidden="false" customHeight="false" outlineLevel="0" collapsed="false">
      <c r="A117" s="12"/>
      <c r="B117" s="12"/>
      <c r="C117" s="9" t="s">
        <v>131</v>
      </c>
      <c r="D117" s="10" t="n">
        <v>2</v>
      </c>
      <c r="E117" s="12" t="s">
        <v>224</v>
      </c>
    </row>
    <row r="118" customFormat="false" ht="13.8" hidden="false" customHeight="false" outlineLevel="0" collapsed="false">
      <c r="A118" s="12"/>
      <c r="B118" s="12"/>
      <c r="C118" s="9" t="s">
        <v>133</v>
      </c>
      <c r="D118" s="10" t="n">
        <v>20</v>
      </c>
      <c r="E118" s="12" t="s">
        <v>224</v>
      </c>
    </row>
    <row r="119" customFormat="false" ht="13.8" hidden="false" customHeight="false" outlineLevel="0" collapsed="false">
      <c r="A119" s="12"/>
      <c r="B119" s="12"/>
      <c r="C119" s="9" t="s">
        <v>61</v>
      </c>
      <c r="D119" s="10" t="n">
        <v>20</v>
      </c>
      <c r="E119" s="12" t="s">
        <v>224</v>
      </c>
    </row>
    <row r="120" customFormat="false" ht="13.8" hidden="false" customHeight="false" outlineLevel="0" collapsed="false">
      <c r="A120" s="12"/>
      <c r="B120" s="12"/>
      <c r="C120" s="9" t="s">
        <v>192</v>
      </c>
      <c r="D120" s="10" t="n">
        <v>4</v>
      </c>
      <c r="E120" s="12" t="s">
        <v>224</v>
      </c>
    </row>
    <row r="121" customFormat="false" ht="13.8" hidden="false" customHeight="false" outlineLevel="0" collapsed="false">
      <c r="A121" s="12"/>
      <c r="B121" s="12"/>
      <c r="C121" s="9" t="s">
        <v>245</v>
      </c>
      <c r="D121" s="10" t="n">
        <v>20</v>
      </c>
      <c r="E121" s="12" t="s">
        <v>224</v>
      </c>
    </row>
    <row r="122" customFormat="false" ht="13.8" hidden="false" customHeight="false" outlineLevel="0" collapsed="false">
      <c r="A122" s="12"/>
      <c r="B122" s="12"/>
      <c r="C122" s="9" t="s">
        <v>313</v>
      </c>
      <c r="D122" s="10" t="n">
        <v>5</v>
      </c>
      <c r="E122" s="12" t="s">
        <v>224</v>
      </c>
    </row>
    <row r="123" customFormat="false" ht="13.8" hidden="false" customHeight="false" outlineLevel="0" collapsed="false">
      <c r="A123" s="12"/>
      <c r="B123" s="12"/>
      <c r="C123" s="9" t="s">
        <v>71</v>
      </c>
      <c r="D123" s="10" t="n">
        <v>20</v>
      </c>
      <c r="E123" s="12" t="s">
        <v>224</v>
      </c>
    </row>
    <row r="124" customFormat="false" ht="13.8" hidden="false" customHeight="false" outlineLevel="0" collapsed="false">
      <c r="A124" s="12"/>
      <c r="B124" s="12"/>
      <c r="C124" s="9"/>
      <c r="D124" s="10"/>
      <c r="E124" s="12"/>
    </row>
    <row r="125" customFormat="false" ht="13.8" hidden="false" customHeight="false" outlineLevel="0" collapsed="false">
      <c r="A125" s="4" t="s">
        <v>119</v>
      </c>
      <c r="B125" s="4"/>
      <c r="C125" s="13"/>
      <c r="D125" s="52" t="n">
        <f aca="false">SUM(D106:D123)</f>
        <v>289.51</v>
      </c>
      <c r="E125" s="4"/>
    </row>
    <row r="126" customFormat="false" ht="13.8" hidden="false" customHeight="false" outlineLevel="0" collapsed="false">
      <c r="A126" s="11" t="n">
        <v>20.25</v>
      </c>
      <c r="B126" s="12"/>
      <c r="C126" s="9" t="s">
        <v>156</v>
      </c>
      <c r="D126" s="10" t="n">
        <v>11420</v>
      </c>
      <c r="E126" s="12" t="s">
        <v>314</v>
      </c>
    </row>
    <row r="127" customFormat="false" ht="13.8" hidden="false" customHeight="false" outlineLevel="0" collapsed="false">
      <c r="A127" s="11"/>
      <c r="B127" s="12"/>
      <c r="C127" s="9" t="s">
        <v>156</v>
      </c>
      <c r="D127" s="10" t="n">
        <v>11056.06</v>
      </c>
      <c r="E127" s="12" t="s">
        <v>315</v>
      </c>
    </row>
    <row r="128" customFormat="false" ht="13.8" hidden="false" customHeight="false" outlineLevel="0" collapsed="false">
      <c r="A128" s="11"/>
      <c r="B128" s="12"/>
      <c r="C128" s="9" t="s">
        <v>156</v>
      </c>
      <c r="D128" s="10" t="n">
        <v>6550.76</v>
      </c>
      <c r="E128" s="12" t="s">
        <v>314</v>
      </c>
    </row>
    <row r="129" customFormat="false" ht="13.8" hidden="false" customHeight="false" outlineLevel="0" collapsed="false">
      <c r="A129" s="11"/>
      <c r="B129" s="12"/>
      <c r="C129" s="9" t="s">
        <v>156</v>
      </c>
      <c r="D129" s="10" t="n">
        <v>19678.22</v>
      </c>
      <c r="E129" s="12" t="s">
        <v>314</v>
      </c>
    </row>
    <row r="130" customFormat="false" ht="13.8" hidden="false" customHeight="false" outlineLevel="0" collapsed="false">
      <c r="A130" s="11"/>
      <c r="B130" s="12"/>
      <c r="C130" s="9" t="s">
        <v>156</v>
      </c>
      <c r="D130" s="10" t="n">
        <v>1805</v>
      </c>
      <c r="E130" s="12" t="s">
        <v>314</v>
      </c>
    </row>
    <row r="131" customFormat="false" ht="13.8" hidden="false" customHeight="false" outlineLevel="0" collapsed="false">
      <c r="A131" s="11"/>
      <c r="B131" s="12"/>
      <c r="C131" s="9" t="s">
        <v>316</v>
      </c>
      <c r="D131" s="10" t="n">
        <v>10315.84</v>
      </c>
      <c r="E131" s="12" t="s">
        <v>314</v>
      </c>
    </row>
    <row r="132" customFormat="false" ht="13.8" hidden="false" customHeight="false" outlineLevel="0" collapsed="false">
      <c r="A132" s="11"/>
      <c r="B132" s="12"/>
      <c r="C132" s="9" t="s">
        <v>143</v>
      </c>
      <c r="D132" s="10" t="n">
        <v>2975</v>
      </c>
      <c r="E132" s="12" t="s">
        <v>314</v>
      </c>
    </row>
    <row r="133" customFormat="false" ht="13.8" hidden="false" customHeight="false" outlineLevel="0" collapsed="false">
      <c r="A133" s="11"/>
      <c r="B133" s="12"/>
      <c r="C133" s="9" t="s">
        <v>238</v>
      </c>
      <c r="D133" s="10" t="n">
        <v>4656.53</v>
      </c>
      <c r="E133" s="12" t="s">
        <v>317</v>
      </c>
    </row>
    <row r="134" customFormat="false" ht="13.8" hidden="false" customHeight="false" outlineLevel="0" collapsed="false">
      <c r="A134" s="11"/>
      <c r="B134" s="12"/>
      <c r="C134" s="9" t="s">
        <v>164</v>
      </c>
      <c r="D134" s="10" t="n">
        <v>2102.2</v>
      </c>
      <c r="E134" s="12" t="s">
        <v>314</v>
      </c>
    </row>
    <row r="135" customFormat="false" ht="13.8" hidden="false" customHeight="false" outlineLevel="0" collapsed="false">
      <c r="A135" s="11"/>
      <c r="B135" s="12"/>
      <c r="C135" s="9" t="s">
        <v>164</v>
      </c>
      <c r="D135" s="10" t="n">
        <v>100</v>
      </c>
      <c r="E135" s="12" t="s">
        <v>317</v>
      </c>
    </row>
    <row r="136" customFormat="false" ht="13.8" hidden="false" customHeight="false" outlineLevel="0" collapsed="false">
      <c r="A136" s="11"/>
      <c r="B136" s="12"/>
      <c r="C136" s="9" t="s">
        <v>176</v>
      </c>
      <c r="D136" s="10" t="n">
        <v>20</v>
      </c>
      <c r="E136" s="12" t="s">
        <v>318</v>
      </c>
    </row>
    <row r="137" customFormat="false" ht="13.8" hidden="false" customHeight="false" outlineLevel="0" collapsed="false">
      <c r="A137" s="11"/>
      <c r="B137" s="12"/>
      <c r="C137" s="9" t="s">
        <v>228</v>
      </c>
      <c r="D137" s="10" t="n">
        <v>2641.21</v>
      </c>
      <c r="E137" s="12" t="s">
        <v>319</v>
      </c>
    </row>
    <row r="138" customFormat="false" ht="13.8" hidden="false" customHeight="false" outlineLevel="0" collapsed="false">
      <c r="A138" s="11"/>
      <c r="B138" s="12"/>
      <c r="C138" s="9" t="s">
        <v>42</v>
      </c>
      <c r="D138" s="10" t="n">
        <v>5314</v>
      </c>
      <c r="E138" s="12" t="s">
        <v>317</v>
      </c>
    </row>
    <row r="139" customFormat="false" ht="13.8" hidden="false" customHeight="false" outlineLevel="0" collapsed="false">
      <c r="A139" s="11"/>
      <c r="B139" s="12"/>
      <c r="C139" s="9" t="s">
        <v>42</v>
      </c>
      <c r="D139" s="10" t="n">
        <v>2082.5</v>
      </c>
      <c r="E139" s="12" t="s">
        <v>314</v>
      </c>
    </row>
    <row r="140" customFormat="false" ht="13.8" hidden="false" customHeight="false" outlineLevel="0" collapsed="false">
      <c r="A140" s="11"/>
      <c r="B140" s="12"/>
      <c r="C140" s="9" t="s">
        <v>313</v>
      </c>
      <c r="D140" s="10" t="n">
        <v>20</v>
      </c>
      <c r="E140" s="12" t="s">
        <v>317</v>
      </c>
    </row>
    <row r="141" customFormat="false" ht="13.8" hidden="false" customHeight="false" outlineLevel="0" collapsed="false">
      <c r="A141" s="11"/>
      <c r="B141" s="12"/>
      <c r="C141" s="9"/>
      <c r="D141" s="10"/>
      <c r="E141" s="12"/>
    </row>
    <row r="142" customFormat="false" ht="13.8" hidden="false" customHeight="false" outlineLevel="0" collapsed="false">
      <c r="A142" s="4" t="s">
        <v>121</v>
      </c>
      <c r="B142" s="4"/>
      <c r="C142" s="13"/>
      <c r="D142" s="14" t="n">
        <f aca="false">SUM(D126:D140)</f>
        <v>80737.32</v>
      </c>
      <c r="E142" s="12"/>
    </row>
    <row r="143" customFormat="false" ht="13.8" hidden="false" customHeight="false" outlineLevel="0" collapsed="false">
      <c r="A143" s="4"/>
      <c r="B143" s="4"/>
      <c r="C143" s="13"/>
      <c r="D143" s="14"/>
      <c r="E143" s="12"/>
    </row>
    <row r="144" customFormat="false" ht="13.8" hidden="false" customHeight="false" outlineLevel="0" collapsed="false">
      <c r="A144" s="12" t="s">
        <v>122</v>
      </c>
      <c r="B144" s="12"/>
      <c r="C144" s="9" t="s">
        <v>186</v>
      </c>
      <c r="D144" s="10" t="n">
        <v>3498</v>
      </c>
      <c r="E144" s="12" t="s">
        <v>320</v>
      </c>
    </row>
    <row r="145" customFormat="false" ht="13.8" hidden="false" customHeight="false" outlineLevel="0" collapsed="false">
      <c r="A145" s="4" t="s">
        <v>123</v>
      </c>
      <c r="B145" s="4"/>
      <c r="C145" s="13"/>
      <c r="D145" s="52" t="n">
        <f aca="false">SUM(D144:D144)</f>
        <v>3498</v>
      </c>
      <c r="E145" s="4"/>
    </row>
    <row r="146" customFormat="false" ht="13.8" hidden="false" customHeight="false" outlineLevel="0" collapsed="false">
      <c r="A146" s="4"/>
      <c r="B146" s="4"/>
      <c r="C146" s="13"/>
      <c r="D146" s="52"/>
      <c r="E146" s="4"/>
    </row>
    <row r="147" customFormat="false" ht="13.8" hidden="false" customHeight="false" outlineLevel="0" collapsed="false">
      <c r="A147" s="12" t="s">
        <v>124</v>
      </c>
      <c r="B147" s="12"/>
      <c r="C147" s="9" t="s">
        <v>79</v>
      </c>
      <c r="D147" s="10" t="n">
        <v>192.82</v>
      </c>
      <c r="E147" s="12" t="s">
        <v>298</v>
      </c>
    </row>
    <row r="148" customFormat="false" ht="13.8" hidden="false" customHeight="false" outlineLevel="0" collapsed="false">
      <c r="A148" s="12"/>
      <c r="B148" s="12"/>
      <c r="C148" s="9" t="s">
        <v>71</v>
      </c>
      <c r="D148" s="10" t="n">
        <v>270.6</v>
      </c>
      <c r="E148" s="12" t="s">
        <v>321</v>
      </c>
    </row>
    <row r="149" customFormat="false" ht="13.8" hidden="false" customHeight="false" outlineLevel="0" collapsed="false">
      <c r="A149" s="4" t="s">
        <v>126</v>
      </c>
      <c r="B149" s="4"/>
      <c r="C149" s="13"/>
      <c r="D149" s="52" t="n">
        <f aca="false">SUM(D147:D148)</f>
        <v>463.42</v>
      </c>
      <c r="E149" s="4"/>
    </row>
    <row r="150" customFormat="false" ht="13.8" hidden="false" customHeight="false" outlineLevel="0" collapsed="false">
      <c r="A150" s="4"/>
      <c r="B150" s="4"/>
      <c r="C150" s="13"/>
      <c r="D150" s="52"/>
      <c r="E150" s="4"/>
    </row>
    <row r="151" customFormat="false" ht="13.8" hidden="false" customHeight="false" outlineLevel="0" collapsed="false">
      <c r="A151" s="12" t="s">
        <v>127</v>
      </c>
      <c r="B151" s="12"/>
      <c r="C151" s="9" t="s">
        <v>311</v>
      </c>
      <c r="D151" s="10" t="n">
        <v>2000</v>
      </c>
      <c r="E151" s="12" t="s">
        <v>322</v>
      </c>
    </row>
    <row r="152" customFormat="false" ht="13.8" hidden="false" customHeight="false" outlineLevel="0" collapsed="false">
      <c r="A152" s="12"/>
      <c r="B152" s="12"/>
      <c r="C152" s="9" t="s">
        <v>156</v>
      </c>
      <c r="D152" s="10" t="n">
        <v>2000</v>
      </c>
      <c r="E152" s="12" t="s">
        <v>322</v>
      </c>
    </row>
    <row r="153" customFormat="false" ht="13.8" hidden="false" customHeight="false" outlineLevel="0" collapsed="false">
      <c r="A153" s="12"/>
      <c r="B153" s="12"/>
      <c r="C153" s="9" t="s">
        <v>156</v>
      </c>
      <c r="D153" s="10" t="n">
        <v>-15734.68</v>
      </c>
      <c r="E153" s="12" t="s">
        <v>323</v>
      </c>
    </row>
    <row r="154" customFormat="false" ht="13.8" hidden="false" customHeight="false" outlineLevel="0" collapsed="false">
      <c r="A154" s="12"/>
      <c r="B154" s="12"/>
      <c r="C154" s="9" t="s">
        <v>186</v>
      </c>
      <c r="D154" s="10" t="n">
        <v>1200</v>
      </c>
      <c r="E154" s="12" t="s">
        <v>322</v>
      </c>
    </row>
    <row r="155" customFormat="false" ht="13.8" hidden="false" customHeight="false" outlineLevel="0" collapsed="false">
      <c r="A155" s="12"/>
      <c r="B155" s="12"/>
      <c r="C155" s="9" t="s">
        <v>186</v>
      </c>
      <c r="D155" s="10" t="n">
        <v>-3498</v>
      </c>
      <c r="E155" s="12" t="s">
        <v>324</v>
      </c>
    </row>
    <row r="156" customFormat="false" ht="13.8" hidden="false" customHeight="false" outlineLevel="0" collapsed="false">
      <c r="A156" s="12"/>
      <c r="B156" s="12"/>
      <c r="C156" s="9" t="s">
        <v>186</v>
      </c>
      <c r="D156" s="10" t="n">
        <v>-600</v>
      </c>
      <c r="E156" s="12" t="s">
        <v>324</v>
      </c>
    </row>
    <row r="157" customFormat="false" ht="13.8" hidden="false" customHeight="false" outlineLevel="0" collapsed="false">
      <c r="A157" s="12"/>
      <c r="B157" s="12"/>
      <c r="C157" s="9" t="s">
        <v>188</v>
      </c>
      <c r="D157" s="10" t="n">
        <v>62</v>
      </c>
      <c r="E157" s="12" t="s">
        <v>325</v>
      </c>
    </row>
    <row r="158" customFormat="false" ht="13.8" hidden="false" customHeight="false" outlineLevel="0" collapsed="false">
      <c r="A158" s="12"/>
      <c r="B158" s="12"/>
      <c r="C158" s="9" t="s">
        <v>164</v>
      </c>
      <c r="D158" s="10" t="n">
        <v>23.84</v>
      </c>
      <c r="E158" s="12" t="s">
        <v>326</v>
      </c>
    </row>
    <row r="159" customFormat="false" ht="13.8" hidden="false" customHeight="false" outlineLevel="0" collapsed="false">
      <c r="A159" s="12"/>
      <c r="B159" s="12"/>
      <c r="C159" s="9" t="s">
        <v>164</v>
      </c>
      <c r="D159" s="10" t="n">
        <v>857.51</v>
      </c>
      <c r="E159" s="12" t="s">
        <v>327</v>
      </c>
    </row>
    <row r="160" customFormat="false" ht="13.8" hidden="false" customHeight="false" outlineLevel="0" collapsed="false">
      <c r="A160" s="12"/>
      <c r="B160" s="12"/>
      <c r="C160" s="9" t="s">
        <v>79</v>
      </c>
      <c r="D160" s="10" t="n">
        <v>46</v>
      </c>
      <c r="E160" s="12" t="s">
        <v>328</v>
      </c>
    </row>
    <row r="161" customFormat="false" ht="13.8" hidden="false" customHeight="false" outlineLevel="0" collapsed="false">
      <c r="A161" s="12"/>
      <c r="B161" s="12"/>
      <c r="C161" s="9" t="s">
        <v>192</v>
      </c>
      <c r="D161" s="10" t="n">
        <v>29</v>
      </c>
      <c r="E161" s="12" t="s">
        <v>325</v>
      </c>
    </row>
    <row r="162" customFormat="false" ht="13.8" hidden="false" customHeight="false" outlineLevel="0" collapsed="false">
      <c r="A162" s="4" t="s">
        <v>140</v>
      </c>
      <c r="B162" s="4"/>
      <c r="C162" s="13"/>
      <c r="D162" s="14" t="n">
        <f aca="false">SUM(D151:D161)</f>
        <v>-13614.33</v>
      </c>
      <c r="E162" s="4"/>
    </row>
    <row r="163" customFormat="false" ht="13.8" hidden="false" customHeight="false" outlineLevel="0" collapsed="false">
      <c r="A163" s="4"/>
      <c r="B163" s="4"/>
      <c r="C163" s="13"/>
      <c r="D163" s="14"/>
      <c r="E163" s="4"/>
    </row>
    <row r="164" customFormat="false" ht="13.8" hidden="false" customHeight="false" outlineLevel="0" collapsed="false">
      <c r="A164" s="11" t="n">
        <v>59.17</v>
      </c>
      <c r="B164" s="12"/>
      <c r="C164" s="9" t="s">
        <v>156</v>
      </c>
      <c r="D164" s="10" t="n">
        <v>190761.82</v>
      </c>
      <c r="E164" s="12" t="s">
        <v>329</v>
      </c>
      <c r="F164" s="0" t="s">
        <v>330</v>
      </c>
    </row>
    <row r="165" customFormat="false" ht="13.8" hidden="false" customHeight="false" outlineLevel="0" collapsed="false">
      <c r="A165" s="11"/>
      <c r="B165" s="12"/>
      <c r="C165" s="9" t="s">
        <v>156</v>
      </c>
      <c r="D165" s="10" t="n">
        <v>493073.99</v>
      </c>
      <c r="E165" s="12" t="s">
        <v>329</v>
      </c>
      <c r="F165" s="0" t="s">
        <v>330</v>
      </c>
    </row>
    <row r="166" customFormat="false" ht="13.8" hidden="false" customHeight="false" outlineLevel="0" collapsed="false">
      <c r="A166" s="11"/>
      <c r="B166" s="12"/>
      <c r="C166" s="9" t="s">
        <v>156</v>
      </c>
      <c r="D166" s="10" t="n">
        <v>338000</v>
      </c>
      <c r="E166" s="12" t="s">
        <v>329</v>
      </c>
      <c r="F166" s="0" t="s">
        <v>330</v>
      </c>
    </row>
    <row r="167" customFormat="false" ht="13.8" hidden="false" customHeight="false" outlineLevel="0" collapsed="false">
      <c r="A167" s="11"/>
      <c r="B167" s="12"/>
      <c r="C167" s="9" t="s">
        <v>156</v>
      </c>
      <c r="D167" s="10" t="n">
        <v>15734.68</v>
      </c>
      <c r="E167" s="12" t="s">
        <v>331</v>
      </c>
      <c r="F167" s="0" t="s">
        <v>330</v>
      </c>
    </row>
    <row r="168" customFormat="false" ht="13.8" hidden="false" customHeight="false" outlineLevel="0" collapsed="false">
      <c r="A168" s="11"/>
      <c r="B168" s="12"/>
      <c r="C168" s="9" t="s">
        <v>156</v>
      </c>
      <c r="D168" s="10" t="n">
        <v>-11056.06</v>
      </c>
      <c r="E168" s="12" t="s">
        <v>315</v>
      </c>
    </row>
    <row r="169" customFormat="false" ht="13.8" hidden="false" customHeight="false" outlineLevel="0" collapsed="false">
      <c r="A169" s="11"/>
      <c r="B169" s="12"/>
      <c r="C169" s="9" t="s">
        <v>236</v>
      </c>
      <c r="D169" s="10" t="n">
        <v>11957.79</v>
      </c>
      <c r="E169" s="12" t="s">
        <v>329</v>
      </c>
    </row>
    <row r="170" customFormat="false" ht="13.8" hidden="false" customHeight="false" outlineLevel="0" collapsed="false">
      <c r="A170" s="11"/>
      <c r="B170" s="12"/>
      <c r="C170" s="9" t="s">
        <v>236</v>
      </c>
      <c r="D170" s="10" t="n">
        <v>2976.65</v>
      </c>
      <c r="E170" s="12" t="s">
        <v>329</v>
      </c>
    </row>
    <row r="171" customFormat="false" ht="13.8" hidden="false" customHeight="false" outlineLevel="0" collapsed="false">
      <c r="A171" s="11"/>
      <c r="B171" s="12"/>
      <c r="C171" s="9" t="s">
        <v>236</v>
      </c>
      <c r="D171" s="10" t="n">
        <v>3624.24</v>
      </c>
      <c r="E171" s="12" t="s">
        <v>329</v>
      </c>
    </row>
    <row r="172" customFormat="false" ht="13.8" hidden="false" customHeight="false" outlineLevel="0" collapsed="false">
      <c r="A172" s="11"/>
      <c r="B172" s="12"/>
      <c r="C172" s="9" t="s">
        <v>236</v>
      </c>
      <c r="D172" s="10" t="n">
        <v>2857.37</v>
      </c>
      <c r="E172" s="12" t="s">
        <v>329</v>
      </c>
    </row>
    <row r="173" customFormat="false" ht="13.8" hidden="false" customHeight="false" outlineLevel="0" collapsed="false">
      <c r="A173" s="11"/>
      <c r="B173" s="12"/>
      <c r="C173" s="9" t="s">
        <v>236</v>
      </c>
      <c r="D173" s="10" t="n">
        <v>5513.52</v>
      </c>
      <c r="E173" s="12" t="s">
        <v>329</v>
      </c>
    </row>
    <row r="174" customFormat="false" ht="13.8" hidden="false" customHeight="false" outlineLevel="0" collapsed="false">
      <c r="A174" s="11"/>
      <c r="B174" s="12"/>
      <c r="C174" s="9" t="s">
        <v>236</v>
      </c>
      <c r="D174" s="10" t="n">
        <v>2701.57</v>
      </c>
      <c r="E174" s="12" t="s">
        <v>329</v>
      </c>
    </row>
    <row r="175" customFormat="false" ht="13.8" hidden="false" customHeight="false" outlineLevel="0" collapsed="false">
      <c r="A175" s="11"/>
      <c r="B175" s="12"/>
      <c r="C175" s="9" t="s">
        <v>236</v>
      </c>
      <c r="D175" s="10" t="n">
        <v>2830.99</v>
      </c>
      <c r="E175" s="12" t="s">
        <v>329</v>
      </c>
      <c r="I175" s="1"/>
    </row>
    <row r="176" customFormat="false" ht="13.8" hidden="false" customHeight="false" outlineLevel="0" collapsed="false">
      <c r="A176" s="11"/>
      <c r="B176" s="12"/>
      <c r="C176" s="9" t="s">
        <v>236</v>
      </c>
      <c r="D176" s="10" t="n">
        <v>6338.12</v>
      </c>
      <c r="E176" s="12" t="s">
        <v>329</v>
      </c>
    </row>
    <row r="177" customFormat="false" ht="13.8" hidden="false" customHeight="false" outlineLevel="0" collapsed="false">
      <c r="A177" s="11"/>
      <c r="B177" s="12"/>
      <c r="C177" s="9" t="s">
        <v>236</v>
      </c>
      <c r="D177" s="10" t="n">
        <v>3706.91</v>
      </c>
      <c r="E177" s="12" t="s">
        <v>329</v>
      </c>
    </row>
    <row r="178" customFormat="false" ht="13.8" hidden="false" customHeight="false" outlineLevel="0" collapsed="false">
      <c r="A178" s="11"/>
      <c r="B178" s="12"/>
      <c r="C178" s="9" t="s">
        <v>236</v>
      </c>
      <c r="D178" s="10" t="n">
        <v>3410.18</v>
      </c>
      <c r="E178" s="12" t="s">
        <v>329</v>
      </c>
    </row>
    <row r="179" customFormat="false" ht="13.8" hidden="false" customHeight="false" outlineLevel="0" collapsed="false">
      <c r="A179" s="11"/>
      <c r="B179" s="12"/>
      <c r="C179" s="9" t="s">
        <v>236</v>
      </c>
      <c r="D179" s="10" t="n">
        <v>4301.95</v>
      </c>
      <c r="E179" s="12" t="s">
        <v>329</v>
      </c>
    </row>
    <row r="180" customFormat="false" ht="13.8" hidden="false" customHeight="false" outlineLevel="0" collapsed="false">
      <c r="A180" s="11"/>
      <c r="B180" s="12"/>
      <c r="C180" s="9" t="s">
        <v>236</v>
      </c>
      <c r="D180" s="10" t="n">
        <v>4222.13</v>
      </c>
      <c r="E180" s="12" t="s">
        <v>329</v>
      </c>
    </row>
    <row r="181" customFormat="false" ht="13.8" hidden="false" customHeight="false" outlineLevel="0" collapsed="false">
      <c r="A181" s="11"/>
      <c r="B181" s="12"/>
      <c r="C181" s="9" t="s">
        <v>236</v>
      </c>
      <c r="D181" s="10" t="n">
        <v>1678.03</v>
      </c>
      <c r="E181" s="12" t="s">
        <v>329</v>
      </c>
    </row>
    <row r="182" customFormat="false" ht="13.8" hidden="false" customHeight="false" outlineLevel="0" collapsed="false">
      <c r="A182" s="11"/>
      <c r="B182" s="12"/>
      <c r="C182" s="9" t="s">
        <v>236</v>
      </c>
      <c r="D182" s="10" t="n">
        <v>4320.55</v>
      </c>
      <c r="E182" s="12" t="s">
        <v>329</v>
      </c>
    </row>
    <row r="183" customFormat="false" ht="13.8" hidden="false" customHeight="false" outlineLevel="0" collapsed="false">
      <c r="A183" s="11"/>
      <c r="B183" s="12"/>
      <c r="C183" s="9" t="s">
        <v>236</v>
      </c>
      <c r="D183" s="10" t="n">
        <v>2672.05</v>
      </c>
      <c r="E183" s="12" t="s">
        <v>329</v>
      </c>
    </row>
    <row r="184" customFormat="false" ht="13.8" hidden="false" customHeight="false" outlineLevel="0" collapsed="false">
      <c r="A184" s="11"/>
      <c r="B184" s="12"/>
      <c r="C184" s="9" t="s">
        <v>236</v>
      </c>
      <c r="D184" s="10" t="n">
        <v>2453.36</v>
      </c>
      <c r="E184" s="12" t="s">
        <v>329</v>
      </c>
    </row>
    <row r="185" customFormat="false" ht="13.8" hidden="false" customHeight="false" outlineLevel="0" collapsed="false">
      <c r="A185" s="11"/>
      <c r="B185" s="12"/>
      <c r="C185" s="9" t="s">
        <v>236</v>
      </c>
      <c r="D185" s="10" t="n">
        <v>14000</v>
      </c>
      <c r="E185" s="12" t="s">
        <v>329</v>
      </c>
    </row>
    <row r="186" customFormat="false" ht="13.8" hidden="false" customHeight="false" outlineLevel="0" collapsed="false">
      <c r="A186" s="11"/>
      <c r="B186" s="12"/>
      <c r="C186" s="9" t="s">
        <v>236</v>
      </c>
      <c r="D186" s="10" t="n">
        <v>2800</v>
      </c>
      <c r="E186" s="12" t="s">
        <v>329</v>
      </c>
    </row>
    <row r="187" customFormat="false" ht="13.8" hidden="false" customHeight="false" outlineLevel="0" collapsed="false">
      <c r="A187" s="11"/>
      <c r="B187" s="12"/>
      <c r="C187" s="9" t="s">
        <v>236</v>
      </c>
      <c r="D187" s="10" t="n">
        <v>189000</v>
      </c>
      <c r="E187" s="12" t="s">
        <v>329</v>
      </c>
    </row>
    <row r="188" customFormat="false" ht="13.8" hidden="false" customHeight="false" outlineLevel="0" collapsed="false">
      <c r="A188" s="11"/>
      <c r="B188" s="12"/>
      <c r="C188" s="9" t="s">
        <v>236</v>
      </c>
      <c r="D188" s="10" t="n">
        <v>11300</v>
      </c>
      <c r="E188" s="12" t="s">
        <v>329</v>
      </c>
    </row>
    <row r="189" customFormat="false" ht="13.8" hidden="false" customHeight="false" outlineLevel="0" collapsed="false">
      <c r="A189" s="11"/>
      <c r="B189" s="12"/>
      <c r="C189" s="9" t="s">
        <v>236</v>
      </c>
      <c r="D189" s="10" t="n">
        <v>34500</v>
      </c>
      <c r="E189" s="12" t="s">
        <v>329</v>
      </c>
    </row>
    <row r="190" customFormat="false" ht="13.8" hidden="false" customHeight="false" outlineLevel="0" collapsed="false">
      <c r="A190" s="11"/>
      <c r="B190" s="12"/>
      <c r="C190" s="9" t="s">
        <v>236</v>
      </c>
      <c r="D190" s="10" t="n">
        <v>32000</v>
      </c>
      <c r="E190" s="12" t="s">
        <v>329</v>
      </c>
    </row>
    <row r="191" customFormat="false" ht="13.8" hidden="false" customHeight="false" outlineLevel="0" collapsed="false">
      <c r="A191" s="11"/>
      <c r="B191" s="12"/>
      <c r="C191" s="9" t="s">
        <v>236</v>
      </c>
      <c r="D191" s="10" t="n">
        <v>2706.5</v>
      </c>
      <c r="E191" s="12" t="s">
        <v>329</v>
      </c>
    </row>
    <row r="192" customFormat="false" ht="13.8" hidden="false" customHeight="false" outlineLevel="0" collapsed="false">
      <c r="A192" s="11"/>
      <c r="B192" s="12"/>
      <c r="C192" s="9" t="s">
        <v>236</v>
      </c>
      <c r="D192" s="10" t="n">
        <v>-5983.63</v>
      </c>
      <c r="E192" s="12" t="s">
        <v>332</v>
      </c>
    </row>
    <row r="193" customFormat="false" ht="13.8" hidden="false" customHeight="false" outlineLevel="0" collapsed="false">
      <c r="A193" s="11"/>
      <c r="B193" s="12"/>
      <c r="C193" s="9" t="s">
        <v>316</v>
      </c>
      <c r="D193" s="10" t="n">
        <v>168786.87</v>
      </c>
      <c r="E193" s="12" t="s">
        <v>329</v>
      </c>
    </row>
    <row r="194" customFormat="false" ht="13.8" hidden="false" customHeight="false" outlineLevel="0" collapsed="false">
      <c r="A194" s="11"/>
      <c r="B194" s="12"/>
      <c r="C194" s="9" t="s">
        <v>238</v>
      </c>
      <c r="D194" s="10" t="n">
        <v>112741.98</v>
      </c>
      <c r="E194" s="12" t="s">
        <v>333</v>
      </c>
    </row>
    <row r="195" customFormat="false" ht="13.8" hidden="false" customHeight="false" outlineLevel="0" collapsed="false">
      <c r="A195" s="11"/>
      <c r="B195" s="12"/>
      <c r="C195" s="9" t="s">
        <v>312</v>
      </c>
      <c r="D195" s="10" t="n">
        <v>-374.49</v>
      </c>
      <c r="E195" s="12" t="s">
        <v>334</v>
      </c>
    </row>
    <row r="196" customFormat="false" ht="13.8" hidden="false" customHeight="false" outlineLevel="0" collapsed="false">
      <c r="A196" s="11"/>
      <c r="B196" s="12"/>
      <c r="C196" s="9" t="s">
        <v>164</v>
      </c>
      <c r="D196" s="10" t="n">
        <v>26100</v>
      </c>
      <c r="E196" s="12" t="s">
        <v>335</v>
      </c>
    </row>
    <row r="197" customFormat="false" ht="13.8" hidden="false" customHeight="false" outlineLevel="0" collapsed="false">
      <c r="A197" s="11"/>
      <c r="B197" s="12"/>
      <c r="C197" s="9" t="s">
        <v>79</v>
      </c>
      <c r="D197" s="10" t="n">
        <v>26756.5</v>
      </c>
      <c r="E197" s="12" t="s">
        <v>333</v>
      </c>
    </row>
    <row r="198" customFormat="false" ht="13.8" hidden="false" customHeight="false" outlineLevel="0" collapsed="false">
      <c r="A198" s="11"/>
      <c r="B198" s="12"/>
      <c r="C198" s="9" t="s">
        <v>192</v>
      </c>
      <c r="D198" s="10" t="n">
        <v>-17932.31</v>
      </c>
      <c r="E198" s="12" t="s">
        <v>336</v>
      </c>
    </row>
    <row r="199" customFormat="false" ht="13.8" hidden="false" customHeight="false" outlineLevel="0" collapsed="false">
      <c r="A199" s="11"/>
      <c r="B199" s="12"/>
      <c r="C199" s="9" t="s">
        <v>176</v>
      </c>
      <c r="D199" s="10" t="n">
        <v>374.49</v>
      </c>
      <c r="E199" s="12" t="s">
        <v>333</v>
      </c>
    </row>
    <row r="200" customFormat="false" ht="13.8" hidden="false" customHeight="false" outlineLevel="0" collapsed="false">
      <c r="A200" s="11"/>
      <c r="B200" s="12"/>
      <c r="C200" s="9" t="s">
        <v>42</v>
      </c>
      <c r="D200" s="10" t="n">
        <v>48600</v>
      </c>
      <c r="E200" s="12" t="s">
        <v>337</v>
      </c>
    </row>
    <row r="201" customFormat="false" ht="13.8" hidden="false" customHeight="false" outlineLevel="0" collapsed="false">
      <c r="A201" s="11"/>
      <c r="B201" s="12"/>
      <c r="C201" s="9"/>
      <c r="D201" s="10"/>
      <c r="E201" s="12"/>
    </row>
    <row r="202" customFormat="false" ht="13.8" hidden="false" customHeight="false" outlineLevel="0" collapsed="false">
      <c r="A202" s="28" t="s">
        <v>145</v>
      </c>
      <c r="B202" s="4"/>
      <c r="C202" s="13"/>
      <c r="D202" s="14" t="n">
        <f aca="false">SUM(D164:D201)</f>
        <v>1737455.75</v>
      </c>
      <c r="E202" s="12"/>
    </row>
    <row r="203" customFormat="false" ht="13.8" hidden="false" customHeight="false" outlineLevel="0" collapsed="false">
      <c r="A203" s="28"/>
      <c r="B203" s="4"/>
      <c r="C203" s="13"/>
      <c r="D203" s="14"/>
      <c r="E203" s="12"/>
    </row>
    <row r="204" customFormat="false" ht="13.8" hidden="false" customHeight="false" outlineLevel="0" collapsed="false">
      <c r="A204" s="31" t="s">
        <v>146</v>
      </c>
      <c r="B204" s="12"/>
      <c r="C204" s="9" t="s">
        <v>158</v>
      </c>
      <c r="D204" s="10" t="n">
        <v>9630</v>
      </c>
      <c r="E204" s="12" t="s">
        <v>338</v>
      </c>
    </row>
    <row r="205" customFormat="false" ht="13.8" hidden="false" customHeight="false" outlineLevel="0" collapsed="false">
      <c r="A205" s="32" t="s">
        <v>148</v>
      </c>
      <c r="B205" s="12"/>
      <c r="C205" s="9"/>
      <c r="D205" s="14" t="n">
        <f aca="false">SUM(D204:D204)</f>
        <v>9630</v>
      </c>
      <c r="E205" s="12"/>
    </row>
    <row r="206" customFormat="false" ht="13.8" hidden="false" customHeight="false" outlineLevel="0" collapsed="false">
      <c r="A206" s="32"/>
      <c r="B206" s="12"/>
      <c r="C206" s="9"/>
      <c r="D206" s="14"/>
      <c r="E206" s="12"/>
    </row>
    <row r="207" customFormat="false" ht="13.8" hidden="false" customHeight="false" outlineLevel="0" collapsed="false">
      <c r="A207" s="31" t="n">
        <v>65.01</v>
      </c>
      <c r="B207" s="12"/>
      <c r="C207" s="9"/>
      <c r="D207" s="10" t="n">
        <v>11303456.78</v>
      </c>
      <c r="E207" s="12" t="s">
        <v>149</v>
      </c>
    </row>
    <row r="208" customFormat="false" ht="13.8" hidden="false" customHeight="false" outlineLevel="0" collapsed="false">
      <c r="A208" s="32" t="s">
        <v>150</v>
      </c>
      <c r="B208" s="12"/>
      <c r="C208" s="9"/>
      <c r="D208" s="52" t="n">
        <f aca="false">SUM(D207:D207)</f>
        <v>11303456.78</v>
      </c>
      <c r="E208" s="12"/>
    </row>
    <row r="209" customFormat="false" ht="13.8" hidden="false" customHeight="false" outlineLevel="0" collapsed="false">
      <c r="A209" s="32"/>
      <c r="B209" s="12"/>
      <c r="C209" s="9"/>
      <c r="D209" s="52"/>
      <c r="E209" s="12"/>
    </row>
    <row r="210" customFormat="false" ht="13.8" hidden="false" customHeight="false" outlineLevel="0" collapsed="false">
      <c r="A210" s="31" t="s">
        <v>151</v>
      </c>
      <c r="B210" s="12"/>
      <c r="C210" s="9" t="s">
        <v>164</v>
      </c>
      <c r="D210" s="10" t="n">
        <v>1739984.38</v>
      </c>
      <c r="E210" s="12" t="s">
        <v>149</v>
      </c>
    </row>
    <row r="211" customFormat="false" ht="13.8" hidden="false" customHeight="false" outlineLevel="0" collapsed="false">
      <c r="A211" s="32" t="s">
        <v>153</v>
      </c>
      <c r="B211" s="4"/>
      <c r="C211" s="13"/>
      <c r="D211" s="52" t="n">
        <f aca="false">SUM(D210:D210)</f>
        <v>1739984.38</v>
      </c>
      <c r="E211" s="4"/>
    </row>
    <row r="212" customFormat="false" ht="13.8" hidden="false" customHeight="false" outlineLevel="0" collapsed="false">
      <c r="A212" s="32"/>
      <c r="B212" s="4"/>
      <c r="C212" s="13"/>
      <c r="D212" s="52"/>
      <c r="E212" s="4"/>
    </row>
    <row r="213" s="53" customFormat="true" ht="13.8" hidden="false" customHeight="false" outlineLevel="0" collapsed="false">
      <c r="A213" s="31" t="s">
        <v>339</v>
      </c>
      <c r="B213" s="12"/>
      <c r="C213" s="9" t="s">
        <v>156</v>
      </c>
      <c r="D213" s="18" t="n">
        <v>4499.39</v>
      </c>
      <c r="E213" s="12" t="s">
        <v>340</v>
      </c>
    </row>
    <row r="214" customFormat="false" ht="13.8" hidden="false" customHeight="false" outlineLevel="0" collapsed="false">
      <c r="A214" s="32"/>
      <c r="B214" s="4"/>
      <c r="C214" s="13"/>
      <c r="D214" s="18" t="n">
        <v>-4499.39</v>
      </c>
      <c r="E214" s="12" t="s">
        <v>320</v>
      </c>
    </row>
    <row r="215" customFormat="false" ht="13.8" hidden="false" customHeight="false" outlineLevel="0" collapsed="false">
      <c r="A215" s="32" t="s">
        <v>341</v>
      </c>
      <c r="B215" s="4"/>
      <c r="C215" s="13"/>
      <c r="D215" s="52" t="n">
        <f aca="false">SUM(D213:D214)</f>
        <v>0</v>
      </c>
      <c r="E215" s="4"/>
    </row>
    <row r="216" customFormat="false" ht="13.8" hidden="false" customHeight="false" outlineLevel="0" collapsed="false">
      <c r="A216" s="32"/>
      <c r="B216" s="4"/>
      <c r="C216" s="13"/>
      <c r="D216" s="52"/>
      <c r="E216" s="4"/>
    </row>
    <row r="217" customFormat="false" ht="13.8" hidden="false" customHeight="false" outlineLevel="0" collapsed="false">
      <c r="A217" s="31" t="s">
        <v>342</v>
      </c>
      <c r="B217" s="4"/>
      <c r="C217" s="9" t="s">
        <v>131</v>
      </c>
      <c r="D217" s="18" t="n">
        <v>4757.62</v>
      </c>
      <c r="E217" s="12" t="s">
        <v>343</v>
      </c>
    </row>
    <row r="218" customFormat="false" ht="13.8" hidden="false" customHeight="false" outlineLevel="0" collapsed="false">
      <c r="A218" s="31"/>
      <c r="B218" s="4"/>
      <c r="C218" s="9" t="s">
        <v>71</v>
      </c>
      <c r="D218" s="18" t="n">
        <v>4757.62</v>
      </c>
      <c r="E218" s="12" t="s">
        <v>343</v>
      </c>
    </row>
    <row r="219" customFormat="false" ht="13.8" hidden="false" customHeight="false" outlineLevel="0" collapsed="false">
      <c r="A219" s="31"/>
      <c r="B219" s="4"/>
      <c r="C219" s="9"/>
      <c r="D219" s="18" t="n">
        <v>4499.39</v>
      </c>
      <c r="E219" s="12" t="s">
        <v>320</v>
      </c>
    </row>
    <row r="220" customFormat="false" ht="13.8" hidden="false" customHeight="false" outlineLevel="0" collapsed="false">
      <c r="A220" s="32" t="s">
        <v>344</v>
      </c>
      <c r="B220" s="4"/>
      <c r="C220" s="13"/>
      <c r="D220" s="52" t="n">
        <f aca="false">SUM(D217:ID219)</f>
        <v>14014.63</v>
      </c>
      <c r="E220" s="4"/>
    </row>
    <row r="221" customFormat="false" ht="13.8" hidden="false" customHeight="false" outlineLevel="0" collapsed="false">
      <c r="A221" s="31" t="s">
        <v>345</v>
      </c>
      <c r="B221" s="4"/>
      <c r="C221" s="9"/>
      <c r="D221" s="10"/>
      <c r="E221" s="12"/>
    </row>
    <row r="222" customFormat="false" ht="13.8" hidden="false" customHeight="false" outlineLevel="0" collapsed="false">
      <c r="A222" s="32" t="s">
        <v>346</v>
      </c>
      <c r="B222" s="4"/>
      <c r="C222" s="13"/>
      <c r="D222" s="52" t="n">
        <f aca="false">SUM(D221:D221)</f>
        <v>0</v>
      </c>
      <c r="E222" s="4"/>
    </row>
    <row r="223" customFormat="false" ht="13.8" hidden="false" customHeight="false" outlineLevel="0" collapsed="false">
      <c r="A223" s="32"/>
      <c r="B223" s="4"/>
      <c r="C223" s="13"/>
      <c r="D223" s="52"/>
      <c r="E223" s="4"/>
    </row>
    <row r="224" customFormat="false" ht="13.8" hidden="false" customHeight="false" outlineLevel="0" collapsed="false">
      <c r="A224" s="2" t="s">
        <v>174</v>
      </c>
      <c r="D224" s="3" t="n">
        <f aca="false">D14+D17+D21+D24+D27+D29+D34+D48+D71+D74+D88+D96+D99+D125+D142+D145+D149+D162+D202+D205+D208+D211+D220</f>
        <v>15018852.53</v>
      </c>
    </row>
    <row r="225" customFormat="false" ht="13.8" hidden="false" customHeight="false" outlineLevel="0" collapsed="false"/>
    <row r="1048552" customFormat="false" ht="12.8" hidden="false" customHeight="false" outlineLevel="0" collapsed="false"/>
    <row r="1048553" customFormat="false" ht="12.8" hidden="false" customHeight="false" outlineLevel="0" collapsed="false"/>
    <row r="1048554" customFormat="false" ht="12.8" hidden="false" customHeight="false" outlineLevel="0" collapsed="false"/>
    <row r="1048555" customFormat="false" ht="12.8" hidden="false" customHeight="false" outlineLevel="0" collapsed="false"/>
    <row r="1048556" customFormat="false" ht="12.8" hidden="false" customHeight="false" outlineLevel="0" collapsed="false"/>
    <row r="1048557" customFormat="false" ht="12.8" hidden="false" customHeight="false" outlineLevel="0" collapsed="false"/>
    <row r="1048558" customFormat="false" ht="12.8" hidden="false" customHeight="false" outlineLevel="0" collapsed="false"/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048576"/>
  <sheetViews>
    <sheetView showFormulas="false" showGridLines="true" showRowColHeaders="true" showZeros="true" rightToLeft="false" tabSelected="false" showOutlineSymbols="true" defaultGridColor="true" view="normal" topLeftCell="A21" colorId="64" zoomScale="100" zoomScaleNormal="100" zoomScalePageLayoutView="100" workbookViewId="0">
      <selection pane="topLeft" activeCell="K42" activeCellId="0" sqref="K42"/>
    </sheetView>
  </sheetViews>
  <sheetFormatPr defaultRowHeight="15" zeroHeight="false" outlineLevelRow="0" outlineLevelCol="0"/>
  <cols>
    <col collapsed="false" customWidth="true" hidden="false" outlineLevel="0" max="1" min="1" style="0" width="24.71"/>
    <col collapsed="false" customWidth="true" hidden="false" outlineLevel="0" max="2" min="2" style="0" width="14.01"/>
    <col collapsed="false" customWidth="true" hidden="false" outlineLevel="0" max="3" min="3" style="0" width="10.85"/>
    <col collapsed="false" customWidth="true" hidden="false" outlineLevel="0" max="4" min="4" style="1" width="16.57"/>
    <col collapsed="false" customWidth="true" hidden="false" outlineLevel="0" max="5" min="5" style="0" width="46.86"/>
    <col collapsed="false" customWidth="true" hidden="false" outlineLevel="0" max="1025" min="6" style="0" width="9.13"/>
  </cols>
  <sheetData>
    <row r="1" customFormat="false" ht="15" hidden="false" customHeight="false" outlineLevel="0" collapsed="false">
      <c r="A1" s="2" t="s">
        <v>0</v>
      </c>
      <c r="B1" s="2"/>
      <c r="C1" s="2"/>
      <c r="D1" s="3"/>
    </row>
    <row r="2" customFormat="false" ht="15" hidden="false" customHeight="false" outlineLevel="0" collapsed="false">
      <c r="A2" s="2" t="s">
        <v>1</v>
      </c>
      <c r="B2" s="2"/>
      <c r="C2" s="2"/>
      <c r="D2" s="3"/>
    </row>
    <row r="4" customFormat="false" ht="15" hidden="false" customHeight="false" outlineLevel="0" collapsed="false">
      <c r="A4" s="2" t="s">
        <v>2</v>
      </c>
      <c r="B4" s="2"/>
      <c r="C4" s="2"/>
      <c r="D4" s="3"/>
      <c r="E4" s="2"/>
    </row>
    <row r="5" customFormat="false" ht="15" hidden="false" customHeight="false" outlineLevel="0" collapsed="false">
      <c r="A5" s="2" t="s">
        <v>3</v>
      </c>
      <c r="B5" s="2"/>
      <c r="C5" s="2"/>
      <c r="D5" s="3"/>
      <c r="E5" s="2"/>
    </row>
    <row r="6" customFormat="false" ht="15" hidden="false" customHeight="false" outlineLevel="0" collapsed="false">
      <c r="A6" s="2"/>
      <c r="B6" s="2"/>
      <c r="C6" s="2"/>
      <c r="D6" s="3"/>
      <c r="E6" s="2"/>
    </row>
    <row r="7" customFormat="false" ht="15" hidden="false" customHeight="false" outlineLevel="0" collapsed="false">
      <c r="A7" s="2"/>
      <c r="B7" s="2"/>
      <c r="C7" s="2"/>
      <c r="D7" s="3"/>
      <c r="E7" s="2"/>
    </row>
    <row r="8" customFormat="false" ht="15" hidden="false" customHeight="false" outlineLevel="0" collapsed="false">
      <c r="A8" s="2" t="s">
        <v>154</v>
      </c>
      <c r="B8" s="2"/>
      <c r="C8" s="2" t="s">
        <v>347</v>
      </c>
      <c r="D8" s="3"/>
      <c r="E8" s="2"/>
    </row>
    <row r="10" customFormat="false" ht="15" hidden="false" customHeight="false" outlineLevel="0" collapsed="false">
      <c r="A10" s="4" t="s">
        <v>5</v>
      </c>
      <c r="B10" s="5" t="s">
        <v>6</v>
      </c>
      <c r="C10" s="5" t="s">
        <v>7</v>
      </c>
      <c r="D10" s="6" t="s">
        <v>8</v>
      </c>
      <c r="E10" s="5" t="s">
        <v>9</v>
      </c>
    </row>
    <row r="11" customFormat="false" ht="13.8" hidden="false" customHeight="false" outlineLevel="0" collapsed="false">
      <c r="A11" s="7" t="s">
        <v>10</v>
      </c>
      <c r="B11" s="8" t="s">
        <v>348</v>
      </c>
      <c r="C11" s="9" t="s">
        <v>158</v>
      </c>
      <c r="D11" s="10" t="n">
        <v>67745</v>
      </c>
      <c r="E11" s="11" t="s">
        <v>349</v>
      </c>
    </row>
    <row r="12" customFormat="false" ht="13.8" hidden="false" customHeight="false" outlineLevel="0" collapsed="false">
      <c r="A12" s="7"/>
      <c r="B12" s="8"/>
      <c r="C12" s="9" t="s">
        <v>158</v>
      </c>
      <c r="D12" s="10" t="n">
        <v>255518</v>
      </c>
      <c r="E12" s="11" t="s">
        <v>163</v>
      </c>
    </row>
    <row r="13" customFormat="false" ht="13.8" hidden="false" customHeight="false" outlineLevel="0" collapsed="false">
      <c r="A13" s="7"/>
      <c r="B13" s="8"/>
      <c r="C13" s="9" t="s">
        <v>158</v>
      </c>
      <c r="D13" s="10" t="n">
        <v>267242</v>
      </c>
      <c r="E13" s="11" t="s">
        <v>350</v>
      </c>
    </row>
    <row r="14" customFormat="false" ht="13.8" hidden="false" customHeight="false" outlineLevel="0" collapsed="false">
      <c r="A14" s="7"/>
      <c r="B14" s="8"/>
      <c r="C14" s="9" t="s">
        <v>158</v>
      </c>
      <c r="D14" s="10" t="n">
        <v>101633</v>
      </c>
      <c r="E14" s="11" t="s">
        <v>351</v>
      </c>
    </row>
    <row r="15" customFormat="false" ht="13.8" hidden="false" customHeight="false" outlineLevel="0" collapsed="false">
      <c r="A15" s="7"/>
      <c r="B15" s="8"/>
      <c r="C15" s="9" t="s">
        <v>158</v>
      </c>
      <c r="D15" s="10" t="n">
        <v>24369</v>
      </c>
      <c r="E15" s="11" t="s">
        <v>163</v>
      </c>
    </row>
    <row r="16" customFormat="false" ht="13.8" hidden="false" customHeight="false" outlineLevel="0" collapsed="false">
      <c r="A16" s="7"/>
      <c r="B16" s="8"/>
      <c r="C16" s="9" t="s">
        <v>158</v>
      </c>
      <c r="D16" s="10" t="n">
        <v>177420</v>
      </c>
      <c r="E16" s="11" t="s">
        <v>23</v>
      </c>
    </row>
    <row r="17" customFormat="false" ht="13.8" hidden="false" customHeight="false" outlineLevel="0" collapsed="false">
      <c r="A17" s="7"/>
      <c r="B17" s="8"/>
      <c r="C17" s="9" t="s">
        <v>158</v>
      </c>
      <c r="D17" s="10" t="n">
        <v>43090</v>
      </c>
      <c r="E17" s="11" t="s">
        <v>163</v>
      </c>
    </row>
    <row r="18" customFormat="false" ht="13.8" hidden="false" customHeight="false" outlineLevel="0" collapsed="false">
      <c r="A18" s="7"/>
      <c r="B18" s="8"/>
      <c r="C18" s="9" t="s">
        <v>158</v>
      </c>
      <c r="D18" s="10" t="n">
        <v>122331</v>
      </c>
      <c r="E18" s="11" t="s">
        <v>163</v>
      </c>
    </row>
    <row r="19" customFormat="false" ht="13.8" hidden="false" customHeight="false" outlineLevel="0" collapsed="false">
      <c r="A19" s="7"/>
      <c r="B19" s="8"/>
      <c r="C19" s="9" t="s">
        <v>158</v>
      </c>
      <c r="D19" s="10" t="n">
        <v>-1785</v>
      </c>
      <c r="E19" s="11" t="s">
        <v>27</v>
      </c>
    </row>
    <row r="20" customFormat="false" ht="13.8" hidden="false" customHeight="false" outlineLevel="0" collapsed="false">
      <c r="A20" s="7"/>
      <c r="B20" s="8"/>
      <c r="C20" s="9" t="s">
        <v>158</v>
      </c>
      <c r="D20" s="10" t="n">
        <v>-36520</v>
      </c>
      <c r="E20" s="11" t="s">
        <v>171</v>
      </c>
    </row>
    <row r="21" customFormat="false" ht="13.8" hidden="false" customHeight="false" outlineLevel="0" collapsed="false">
      <c r="A21" s="7"/>
      <c r="B21" s="8"/>
      <c r="C21" s="9" t="s">
        <v>158</v>
      </c>
      <c r="D21" s="10" t="n">
        <v>-47748</v>
      </c>
      <c r="E21" s="11" t="s">
        <v>352</v>
      </c>
    </row>
    <row r="22" customFormat="false" ht="13.8" hidden="false" customHeight="false" outlineLevel="0" collapsed="false">
      <c r="A22" s="7"/>
      <c r="B22" s="8"/>
      <c r="C22" s="9" t="s">
        <v>158</v>
      </c>
      <c r="D22" s="10" t="n">
        <v>-34858</v>
      </c>
      <c r="E22" s="11" t="s">
        <v>353</v>
      </c>
    </row>
    <row r="23" customFormat="false" ht="13.8" hidden="false" customHeight="false" outlineLevel="0" collapsed="false">
      <c r="A23" s="7"/>
      <c r="B23" s="8"/>
      <c r="C23" s="9" t="s">
        <v>15</v>
      </c>
      <c r="D23" s="10" t="n">
        <v>35618</v>
      </c>
      <c r="E23" s="11" t="s">
        <v>354</v>
      </c>
    </row>
    <row r="24" customFormat="false" ht="13.8" hidden="false" customHeight="false" outlineLevel="0" collapsed="false">
      <c r="A24" s="7"/>
      <c r="B24" s="8"/>
      <c r="C24" s="9" t="s">
        <v>221</v>
      </c>
      <c r="D24" s="10" t="n">
        <v>2933</v>
      </c>
      <c r="E24" s="11" t="s">
        <v>355</v>
      </c>
    </row>
    <row r="25" customFormat="false" ht="13.8" hidden="false" customHeight="false" outlineLevel="0" collapsed="false">
      <c r="A25" s="7"/>
      <c r="B25" s="8"/>
      <c r="C25" s="9" t="s">
        <v>221</v>
      </c>
      <c r="D25" s="10" t="n">
        <v>1100</v>
      </c>
      <c r="E25" s="11" t="s">
        <v>23</v>
      </c>
    </row>
    <row r="26" customFormat="false" ht="13.8" hidden="false" customHeight="false" outlineLevel="0" collapsed="false">
      <c r="A26" s="7"/>
      <c r="B26" s="8"/>
      <c r="C26" s="9" t="s">
        <v>221</v>
      </c>
      <c r="D26" s="10" t="n">
        <v>60</v>
      </c>
      <c r="E26" s="11" t="s">
        <v>356</v>
      </c>
    </row>
    <row r="27" customFormat="false" ht="13.8" hidden="false" customHeight="false" outlineLevel="0" collapsed="false">
      <c r="A27" s="7"/>
      <c r="B27" s="8"/>
      <c r="C27" s="9" t="s">
        <v>221</v>
      </c>
      <c r="D27" s="10" t="n">
        <v>1300</v>
      </c>
      <c r="E27" s="11" t="s">
        <v>23</v>
      </c>
    </row>
    <row r="28" customFormat="false" ht="13.8" hidden="false" customHeight="false" outlineLevel="0" collapsed="false">
      <c r="A28" s="7"/>
      <c r="B28" s="8"/>
      <c r="C28" s="9" t="s">
        <v>221</v>
      </c>
      <c r="D28" s="10" t="n">
        <v>1700</v>
      </c>
      <c r="E28" s="11" t="s">
        <v>23</v>
      </c>
    </row>
    <row r="29" customFormat="false" ht="13.8" hidden="false" customHeight="false" outlineLevel="0" collapsed="false">
      <c r="A29" s="7"/>
      <c r="B29" s="8"/>
      <c r="C29" s="9" t="s">
        <v>221</v>
      </c>
      <c r="D29" s="10" t="n">
        <v>2455</v>
      </c>
      <c r="E29" s="11" t="s">
        <v>23</v>
      </c>
    </row>
    <row r="30" customFormat="false" ht="13.8" hidden="false" customHeight="false" outlineLevel="0" collapsed="false">
      <c r="A30" s="7"/>
      <c r="B30" s="8"/>
      <c r="C30" s="9" t="s">
        <v>71</v>
      </c>
      <c r="D30" s="10" t="n">
        <v>-2630</v>
      </c>
      <c r="E30" s="11" t="s">
        <v>357</v>
      </c>
    </row>
    <row r="31" customFormat="false" ht="13.8" hidden="false" customHeight="false" outlineLevel="0" collapsed="false">
      <c r="A31" s="7"/>
      <c r="B31" s="8"/>
      <c r="C31" s="9" t="s">
        <v>71</v>
      </c>
      <c r="D31" s="10" t="n">
        <v>-23542</v>
      </c>
      <c r="E31" s="11" t="s">
        <v>358</v>
      </c>
    </row>
    <row r="32" customFormat="false" ht="13.8" hidden="false" customHeight="false" outlineLevel="0" collapsed="false">
      <c r="A32" s="7"/>
      <c r="B32" s="8"/>
      <c r="C32" s="9" t="s">
        <v>71</v>
      </c>
      <c r="D32" s="10" t="n">
        <v>-9446</v>
      </c>
      <c r="E32" s="11" t="s">
        <v>359</v>
      </c>
    </row>
    <row r="33" customFormat="false" ht="14.25" hidden="false" customHeight="true" outlineLevel="0" collapsed="false">
      <c r="A33" s="4" t="s">
        <v>28</v>
      </c>
      <c r="B33" s="4"/>
      <c r="C33" s="13"/>
      <c r="D33" s="52" t="n">
        <f aca="false">SUM(D11:D32)</f>
        <v>947985</v>
      </c>
      <c r="E33" s="15"/>
    </row>
    <row r="34" customFormat="false" ht="13.8" hidden="false" customHeight="false" outlineLevel="0" collapsed="false">
      <c r="A34" s="12" t="s">
        <v>29</v>
      </c>
      <c r="B34" s="12"/>
      <c r="C34" s="9" t="s">
        <v>158</v>
      </c>
      <c r="D34" s="10" t="n">
        <v>47748</v>
      </c>
      <c r="E34" s="12" t="s">
        <v>352</v>
      </c>
    </row>
    <row r="35" customFormat="false" ht="13.8" hidden="false" customHeight="false" outlineLevel="0" collapsed="false">
      <c r="A35" s="4" t="s">
        <v>31</v>
      </c>
      <c r="B35" s="4"/>
      <c r="C35" s="13"/>
      <c r="D35" s="52" t="n">
        <f aca="false">SUM(D34:D34)</f>
        <v>47748</v>
      </c>
      <c r="E35" s="4"/>
    </row>
    <row r="36" customFormat="false" ht="13.8" hidden="false" customHeight="false" outlineLevel="0" collapsed="false">
      <c r="A36" s="12" t="s">
        <v>32</v>
      </c>
      <c r="B36" s="12"/>
      <c r="C36" s="9" t="s">
        <v>158</v>
      </c>
      <c r="D36" s="10" t="n">
        <v>1265</v>
      </c>
      <c r="E36" s="12" t="s">
        <v>360</v>
      </c>
    </row>
    <row r="37" customFormat="false" ht="13.8" hidden="false" customHeight="false" outlineLevel="0" collapsed="false">
      <c r="A37" s="12"/>
      <c r="B37" s="12"/>
      <c r="C37" s="9" t="s">
        <v>158</v>
      </c>
      <c r="D37" s="10" t="n">
        <v>4843</v>
      </c>
      <c r="E37" s="12" t="s">
        <v>361</v>
      </c>
    </row>
    <row r="38" customFormat="false" ht="13.8" hidden="false" customHeight="false" outlineLevel="0" collapsed="false">
      <c r="A38" s="12"/>
      <c r="B38" s="12"/>
      <c r="C38" s="9" t="s">
        <v>158</v>
      </c>
      <c r="D38" s="10" t="n">
        <v>1937</v>
      </c>
      <c r="E38" s="12" t="s">
        <v>362</v>
      </c>
    </row>
    <row r="39" customFormat="false" ht="13.8" hidden="false" customHeight="false" outlineLevel="0" collapsed="false">
      <c r="A39" s="12"/>
      <c r="B39" s="12"/>
      <c r="C39" s="9" t="s">
        <v>192</v>
      </c>
      <c r="D39" s="10" t="n">
        <v>10840</v>
      </c>
      <c r="E39" s="12" t="s">
        <v>363</v>
      </c>
    </row>
    <row r="40" customFormat="false" ht="13.8" hidden="false" customHeight="false" outlineLevel="0" collapsed="false">
      <c r="A40" s="12"/>
      <c r="B40" s="12"/>
      <c r="C40" s="9" t="s">
        <v>176</v>
      </c>
      <c r="D40" s="10" t="n">
        <v>490</v>
      </c>
      <c r="E40" s="12" t="s">
        <v>23</v>
      </c>
    </row>
    <row r="41" customFormat="false" ht="13.8" hidden="false" customHeight="false" outlineLevel="0" collapsed="false">
      <c r="A41" s="4" t="s">
        <v>38</v>
      </c>
      <c r="B41" s="4"/>
      <c r="C41" s="13"/>
      <c r="D41" s="52" t="n">
        <f aca="false">SUM(D36:D40)</f>
        <v>19375</v>
      </c>
      <c r="E41" s="17"/>
    </row>
    <row r="42" customFormat="false" ht="13.8" hidden="false" customHeight="false" outlineLevel="0" collapsed="false">
      <c r="A42" s="12" t="s">
        <v>39</v>
      </c>
      <c r="B42" s="12"/>
      <c r="C42" s="9"/>
      <c r="D42" s="10"/>
      <c r="E42" s="12"/>
    </row>
    <row r="43" customFormat="false" ht="13.8" hidden="false" customHeight="false" outlineLevel="0" collapsed="false">
      <c r="A43" s="12"/>
      <c r="B43" s="12"/>
      <c r="C43" s="9" t="s">
        <v>228</v>
      </c>
      <c r="D43" s="10" t="n">
        <v>250</v>
      </c>
      <c r="E43" s="12" t="s">
        <v>170</v>
      </c>
    </row>
    <row r="44" customFormat="false" ht="13.8" hidden="false" customHeight="false" outlineLevel="0" collapsed="false">
      <c r="A44" s="12"/>
      <c r="B44" s="12"/>
      <c r="C44" s="9" t="s">
        <v>42</v>
      </c>
      <c r="D44" s="10" t="n">
        <v>250</v>
      </c>
      <c r="E44" s="12" t="s">
        <v>170</v>
      </c>
    </row>
    <row r="45" customFormat="false" ht="13.8" hidden="false" customHeight="false" outlineLevel="0" collapsed="false">
      <c r="A45" s="12"/>
      <c r="B45" s="12"/>
      <c r="C45" s="9" t="s">
        <v>42</v>
      </c>
      <c r="D45" s="10" t="n">
        <v>270</v>
      </c>
      <c r="E45" s="12" t="s">
        <v>170</v>
      </c>
    </row>
    <row r="46" customFormat="false" ht="13.8" hidden="false" customHeight="false" outlineLevel="0" collapsed="false">
      <c r="A46" s="4" t="s">
        <v>43</v>
      </c>
      <c r="B46" s="4"/>
      <c r="C46" s="13"/>
      <c r="D46" s="52" t="n">
        <f aca="false">SUM(D42:D45)</f>
        <v>770</v>
      </c>
      <c r="E46" s="17"/>
    </row>
    <row r="47" customFormat="false" ht="13.8" hidden="false" customHeight="false" outlineLevel="0" collapsed="false">
      <c r="A47" s="12" t="s">
        <v>44</v>
      </c>
      <c r="B47" s="12"/>
      <c r="C47" s="9" t="s">
        <v>158</v>
      </c>
      <c r="D47" s="10" t="n">
        <v>36520</v>
      </c>
      <c r="E47" s="12" t="s">
        <v>171</v>
      </c>
    </row>
    <row r="48" customFormat="false" ht="13.8" hidden="false" customHeight="false" outlineLevel="0" collapsed="false">
      <c r="A48" s="4" t="s">
        <v>45</v>
      </c>
      <c r="B48" s="4"/>
      <c r="C48" s="13"/>
      <c r="D48" s="52" t="n">
        <f aca="false">SUM(D47:D47)</f>
        <v>36520</v>
      </c>
      <c r="E48" s="4"/>
    </row>
    <row r="49" customFormat="false" ht="13.8" hidden="false" customHeight="false" outlineLevel="0" collapsed="false">
      <c r="A49" s="12" t="s">
        <v>46</v>
      </c>
      <c r="B49" s="12"/>
      <c r="C49" s="9" t="s">
        <v>158</v>
      </c>
      <c r="D49" s="18" t="n">
        <v>23702</v>
      </c>
      <c r="E49" s="19" t="s">
        <v>364</v>
      </c>
    </row>
    <row r="50" customFormat="false" ht="13.8" hidden="false" customHeight="false" outlineLevel="0" collapsed="false">
      <c r="A50" s="7"/>
      <c r="B50" s="8"/>
      <c r="C50" s="9" t="s">
        <v>158</v>
      </c>
      <c r="D50" s="10" t="n">
        <v>34858</v>
      </c>
      <c r="E50" s="11" t="s">
        <v>365</v>
      </c>
    </row>
    <row r="51" customFormat="false" ht="13.8" hidden="false" customHeight="false" outlineLevel="0" collapsed="false">
      <c r="A51" s="4" t="s">
        <v>49</v>
      </c>
      <c r="B51" s="4"/>
      <c r="C51" s="13"/>
      <c r="D51" s="52" t="n">
        <f aca="false">SUM(D49:D50)</f>
        <v>58560</v>
      </c>
      <c r="E51" s="17"/>
    </row>
    <row r="52" customFormat="false" ht="13.8" hidden="false" customHeight="false" outlineLevel="0" collapsed="false">
      <c r="A52" s="17" t="s">
        <v>50</v>
      </c>
      <c r="B52" s="17"/>
      <c r="C52" s="17" t="n">
        <v>10</v>
      </c>
      <c r="D52" s="20" t="n">
        <v>1785</v>
      </c>
      <c r="E52" s="17" t="s">
        <v>27</v>
      </c>
    </row>
    <row r="53" customFormat="false" ht="13.8" hidden="false" customHeight="false" outlineLevel="0" collapsed="false">
      <c r="A53" s="4" t="s">
        <v>52</v>
      </c>
      <c r="B53" s="17"/>
      <c r="C53" s="17"/>
      <c r="D53" s="58" t="n">
        <f aca="false">SUM(D52:D52)</f>
        <v>1785</v>
      </c>
      <c r="E53" s="17"/>
    </row>
    <row r="54" customFormat="false" ht="13.8" hidden="false" customHeight="false" outlineLevel="0" collapsed="false">
      <c r="A54" s="2" t="s">
        <v>366</v>
      </c>
      <c r="D54" s="59" t="n">
        <f aca="false">D33+D35+D41+D46+D48+D51+D53</f>
        <v>1112743</v>
      </c>
    </row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04857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L149" activeCellId="0" sqref="L149"/>
    </sheetView>
  </sheetViews>
  <sheetFormatPr defaultRowHeight="15" zeroHeight="false" outlineLevelRow="0" outlineLevelCol="0"/>
  <cols>
    <col collapsed="false" customWidth="true" hidden="false" outlineLevel="0" max="1" min="1" style="0" width="24.15"/>
    <col collapsed="false" customWidth="true" hidden="false" outlineLevel="0" max="2" min="2" style="0" width="12.71"/>
    <col collapsed="false" customWidth="true" hidden="false" outlineLevel="0" max="3" min="3" style="0" width="11.11"/>
    <col collapsed="false" customWidth="true" hidden="false" outlineLevel="0" max="4" min="4" style="0" width="13.57"/>
    <col collapsed="false" customWidth="true" hidden="false" outlineLevel="0" max="5" min="5" style="0" width="84.14"/>
    <col collapsed="false" customWidth="true" hidden="false" outlineLevel="0" max="8" min="6" style="0" width="9.13"/>
    <col collapsed="false" customWidth="true" hidden="false" outlineLevel="0" max="9" min="9" style="0" width="11.71"/>
    <col collapsed="false" customWidth="true" hidden="false" outlineLevel="0" max="1025" min="10" style="0" width="9.13"/>
  </cols>
  <sheetData>
    <row r="1" customFormat="false" ht="15" hidden="false" customHeight="false" outlineLevel="0" collapsed="false">
      <c r="A1" s="2" t="s">
        <v>367</v>
      </c>
      <c r="B1" s="2"/>
      <c r="C1" s="2"/>
      <c r="D1" s="2"/>
    </row>
    <row r="2" customFormat="false" ht="15" hidden="false" customHeight="false" outlineLevel="0" collapsed="false">
      <c r="A2" s="2" t="s">
        <v>1</v>
      </c>
      <c r="B2" s="2"/>
      <c r="C2" s="2"/>
      <c r="D2" s="2"/>
    </row>
    <row r="3" customFormat="false" ht="15" hidden="false" customHeight="false" outlineLevel="0" collapsed="false">
      <c r="A3" s="2"/>
      <c r="B3" s="2"/>
      <c r="C3" s="2"/>
      <c r="D3" s="2"/>
    </row>
    <row r="4" customFormat="false" ht="15" hidden="false" customHeight="false" outlineLevel="0" collapsed="false">
      <c r="A4" s="2"/>
      <c r="B4" s="2"/>
      <c r="C4" s="2"/>
      <c r="D4" s="2"/>
    </row>
    <row r="5" customFormat="false" ht="15" hidden="false" customHeight="false" outlineLevel="0" collapsed="false">
      <c r="A5" s="2"/>
      <c r="B5" s="2"/>
      <c r="C5" s="2"/>
      <c r="D5" s="2"/>
    </row>
    <row r="6" customFormat="false" ht="15" hidden="false" customHeight="false" outlineLevel="0" collapsed="false">
      <c r="A6" s="2"/>
      <c r="B6" s="2"/>
      <c r="C6" s="2"/>
      <c r="D6" s="2"/>
    </row>
    <row r="7" customFormat="false" ht="15" hidden="false" customHeight="false" outlineLevel="0" collapsed="false">
      <c r="A7" s="2"/>
      <c r="B7" s="2"/>
      <c r="C7" s="2"/>
      <c r="D7" s="2"/>
    </row>
    <row r="8" customFormat="false" ht="15" hidden="false" customHeight="false" outlineLevel="0" collapsed="false">
      <c r="A8" s="2" t="s">
        <v>368</v>
      </c>
      <c r="B8" s="2"/>
      <c r="C8" s="2"/>
      <c r="D8" s="60" t="s">
        <v>369</v>
      </c>
      <c r="E8" s="61"/>
    </row>
    <row r="10" customFormat="false" ht="15" hidden="false" customHeight="false" outlineLevel="0" collapsed="false">
      <c r="A10" s="4" t="s">
        <v>5</v>
      </c>
      <c r="B10" s="5" t="s">
        <v>6</v>
      </c>
      <c r="C10" s="5" t="s">
        <v>7</v>
      </c>
      <c r="D10" s="5" t="s">
        <v>8</v>
      </c>
      <c r="E10" s="4" t="s">
        <v>9</v>
      </c>
    </row>
    <row r="11" customFormat="false" ht="13.8" hidden="false" customHeight="false" outlineLevel="0" collapsed="false">
      <c r="A11" s="7" t="s">
        <v>55</v>
      </c>
      <c r="B11" s="5"/>
      <c r="C11" s="9"/>
      <c r="D11" s="22"/>
      <c r="E11" s="12"/>
    </row>
    <row r="12" customFormat="false" ht="13.8" hidden="false" customHeight="false" outlineLevel="0" collapsed="false">
      <c r="A12" s="7"/>
      <c r="B12" s="5"/>
      <c r="C12" s="9" t="s">
        <v>188</v>
      </c>
      <c r="D12" s="22" t="n">
        <v>1869</v>
      </c>
      <c r="E12" s="12" t="s">
        <v>370</v>
      </c>
    </row>
    <row r="13" customFormat="false" ht="13.8" hidden="false" customHeight="false" outlineLevel="0" collapsed="false">
      <c r="A13" s="7"/>
      <c r="B13" s="5"/>
      <c r="C13" s="9" t="s">
        <v>236</v>
      </c>
      <c r="D13" s="22" t="n">
        <v>52</v>
      </c>
      <c r="E13" s="12" t="s">
        <v>371</v>
      </c>
    </row>
    <row r="14" customFormat="false" ht="13.8" hidden="false" customHeight="false" outlineLevel="0" collapsed="false">
      <c r="A14" s="23" t="s">
        <v>56</v>
      </c>
      <c r="B14" s="5"/>
      <c r="C14" s="8"/>
      <c r="D14" s="14" t="n">
        <f aca="false">SUM(D11:D13)</f>
        <v>1921</v>
      </c>
      <c r="E14" s="12"/>
    </row>
    <row r="15" customFormat="false" ht="13.8" hidden="false" customHeight="false" outlineLevel="0" collapsed="false">
      <c r="A15" s="62" t="s">
        <v>178</v>
      </c>
      <c r="B15" s="5"/>
      <c r="C15" s="22"/>
      <c r="D15" s="10"/>
      <c r="E15" s="12"/>
    </row>
    <row r="16" customFormat="false" ht="13.8" hidden="false" customHeight="false" outlineLevel="0" collapsed="false">
      <c r="A16" s="23"/>
      <c r="B16" s="5"/>
      <c r="C16" s="22"/>
      <c r="D16" s="10"/>
      <c r="E16" s="12"/>
    </row>
    <row r="17" customFormat="false" ht="13.8" hidden="false" customHeight="false" outlineLevel="0" collapsed="false">
      <c r="A17" s="23" t="s">
        <v>181</v>
      </c>
      <c r="B17" s="5"/>
      <c r="C17" s="5"/>
      <c r="D17" s="14" t="n">
        <f aca="false">SUM(D15:D16)</f>
        <v>0</v>
      </c>
      <c r="E17" s="4"/>
    </row>
    <row r="18" customFormat="false" ht="13.8" hidden="false" customHeight="false" outlineLevel="0" collapsed="false">
      <c r="A18" s="7" t="s">
        <v>57</v>
      </c>
      <c r="B18" s="8"/>
      <c r="C18" s="9" t="s">
        <v>79</v>
      </c>
      <c r="D18" s="10" t="n">
        <v>25485.83</v>
      </c>
      <c r="E18" s="12" t="s">
        <v>372</v>
      </c>
    </row>
    <row r="19" customFormat="false" ht="13.8" hidden="false" customHeight="false" outlineLevel="0" collapsed="false">
      <c r="A19" s="7"/>
      <c r="B19" s="8"/>
      <c r="C19" s="9" t="s">
        <v>79</v>
      </c>
      <c r="D19" s="10" t="n">
        <v>161671.12</v>
      </c>
      <c r="E19" s="12" t="s">
        <v>373</v>
      </c>
    </row>
    <row r="20" customFormat="false" ht="13.8" hidden="false" customHeight="false" outlineLevel="0" collapsed="false">
      <c r="A20" s="7"/>
      <c r="B20" s="8"/>
      <c r="C20" s="9" t="s">
        <v>42</v>
      </c>
      <c r="D20" s="10" t="n">
        <v>12.61</v>
      </c>
      <c r="E20" s="12" t="s">
        <v>373</v>
      </c>
    </row>
    <row r="21" customFormat="false" ht="13.8" hidden="false" customHeight="false" outlineLevel="0" collapsed="false">
      <c r="A21" s="23" t="s">
        <v>59</v>
      </c>
      <c r="B21" s="5"/>
      <c r="C21" s="24"/>
      <c r="D21" s="14" t="n">
        <f aca="false">SUM(D18:D20)</f>
        <v>187169.56</v>
      </c>
      <c r="E21" s="4"/>
    </row>
    <row r="22" customFormat="false" ht="13.8" hidden="false" customHeight="false" outlineLevel="0" collapsed="false">
      <c r="A22" s="7" t="s">
        <v>60</v>
      </c>
      <c r="B22" s="8"/>
      <c r="C22" s="9" t="s">
        <v>79</v>
      </c>
      <c r="D22" s="10" t="n">
        <v>1617.72</v>
      </c>
      <c r="E22" s="12" t="s">
        <v>374</v>
      </c>
    </row>
    <row r="23" customFormat="false" ht="13.8" hidden="false" customHeight="false" outlineLevel="0" collapsed="false">
      <c r="A23" s="7"/>
      <c r="B23" s="8"/>
      <c r="C23" s="9" t="s">
        <v>42</v>
      </c>
      <c r="D23" s="10" t="n">
        <v>1096.2</v>
      </c>
      <c r="E23" s="12" t="s">
        <v>375</v>
      </c>
    </row>
    <row r="24" customFormat="false" ht="13.8" hidden="false" customHeight="false" outlineLevel="0" collapsed="false">
      <c r="A24" s="23" t="s">
        <v>64</v>
      </c>
      <c r="B24" s="5"/>
      <c r="C24" s="24"/>
      <c r="D24" s="14" t="n">
        <f aca="false">SUM(D22:D23)</f>
        <v>2713.92</v>
      </c>
      <c r="E24" s="4"/>
    </row>
    <row r="25" customFormat="false" ht="13.8" hidden="false" customHeight="false" outlineLevel="0" collapsed="false">
      <c r="A25" s="7" t="s">
        <v>65</v>
      </c>
      <c r="B25" s="12"/>
      <c r="C25" s="9" t="s">
        <v>15</v>
      </c>
      <c r="D25" s="10" t="n">
        <v>8976.66</v>
      </c>
      <c r="E25" s="12" t="s">
        <v>376</v>
      </c>
    </row>
    <row r="26" customFormat="false" ht="13.8" hidden="false" customHeight="false" outlineLevel="0" collapsed="false">
      <c r="A26" s="7"/>
      <c r="B26" s="12"/>
      <c r="C26" s="9" t="s">
        <v>61</v>
      </c>
      <c r="D26" s="10" t="n">
        <v>100.04</v>
      </c>
      <c r="E26" s="12" t="s">
        <v>377</v>
      </c>
    </row>
    <row r="27" customFormat="false" ht="13.8" hidden="false" customHeight="false" outlineLevel="0" collapsed="false">
      <c r="A27" s="23" t="s">
        <v>68</v>
      </c>
      <c r="B27" s="4"/>
      <c r="C27" s="25"/>
      <c r="D27" s="14" t="n">
        <f aca="false">SUM(D25:D26)</f>
        <v>9076.7</v>
      </c>
      <c r="E27" s="4"/>
    </row>
    <row r="28" customFormat="false" ht="13.8" hidden="false" customHeight="false" outlineLevel="0" collapsed="false">
      <c r="A28" s="7" t="s">
        <v>69</v>
      </c>
      <c r="B28" s="12"/>
      <c r="C28" s="17" t="n">
        <v>19</v>
      </c>
      <c r="D28" s="17" t="n">
        <v>845.89</v>
      </c>
      <c r="E28" s="12" t="s">
        <v>378</v>
      </c>
    </row>
    <row r="29" customFormat="false" ht="13.8" hidden="false" customHeight="false" outlineLevel="0" collapsed="false">
      <c r="A29" s="7"/>
      <c r="B29" s="12"/>
      <c r="C29" s="9" t="s">
        <v>221</v>
      </c>
      <c r="D29" s="10" t="n">
        <v>325.96</v>
      </c>
      <c r="E29" s="12" t="s">
        <v>379</v>
      </c>
    </row>
    <row r="30" customFormat="false" ht="13.8" hidden="false" customHeight="false" outlineLevel="0" collapsed="false">
      <c r="A30" s="7"/>
      <c r="B30" s="12"/>
      <c r="C30" s="9" t="s">
        <v>228</v>
      </c>
      <c r="D30" s="10" t="n">
        <v>50</v>
      </c>
      <c r="E30" s="12" t="s">
        <v>380</v>
      </c>
    </row>
    <row r="31" customFormat="false" ht="13.8" hidden="false" customHeight="false" outlineLevel="0" collapsed="false">
      <c r="A31" s="23" t="s">
        <v>73</v>
      </c>
      <c r="B31" s="4"/>
      <c r="C31" s="25"/>
      <c r="D31" s="14" t="n">
        <f aca="false">SUM(D28:D30)</f>
        <v>1221.85</v>
      </c>
      <c r="E31" s="4"/>
    </row>
    <row r="32" customFormat="false" ht="13.8" hidden="false" customHeight="false" outlineLevel="0" collapsed="false">
      <c r="A32" s="7" t="s">
        <v>74</v>
      </c>
      <c r="B32" s="12"/>
      <c r="C32" s="9" t="s">
        <v>188</v>
      </c>
      <c r="D32" s="26" t="n">
        <v>3484.98</v>
      </c>
      <c r="E32" s="12" t="s">
        <v>381</v>
      </c>
    </row>
    <row r="33" customFormat="false" ht="13.8" hidden="false" customHeight="false" outlineLevel="0" collapsed="false">
      <c r="A33" s="7"/>
      <c r="B33" s="12"/>
      <c r="C33" s="9" t="s">
        <v>188</v>
      </c>
      <c r="D33" s="26" t="n">
        <v>2892.01</v>
      </c>
      <c r="E33" s="12" t="s">
        <v>382</v>
      </c>
    </row>
    <row r="34" customFormat="false" ht="13.8" hidden="false" customHeight="false" outlineLevel="0" collapsed="false">
      <c r="A34" s="7"/>
      <c r="B34" s="12"/>
      <c r="C34" s="9" t="s">
        <v>15</v>
      </c>
      <c r="D34" s="26" t="n">
        <v>218.78</v>
      </c>
      <c r="E34" s="12" t="s">
        <v>383</v>
      </c>
    </row>
    <row r="35" customFormat="false" ht="13.8" hidden="false" customHeight="false" outlineLevel="0" collapsed="false">
      <c r="A35" s="7"/>
      <c r="B35" s="12"/>
      <c r="C35" s="9" t="s">
        <v>15</v>
      </c>
      <c r="D35" s="26" t="n">
        <v>35.88</v>
      </c>
      <c r="E35" s="12" t="s">
        <v>383</v>
      </c>
    </row>
    <row r="36" customFormat="false" ht="13.8" hidden="false" customHeight="false" outlineLevel="0" collapsed="false">
      <c r="A36" s="7"/>
      <c r="B36" s="12"/>
      <c r="C36" s="9" t="s">
        <v>15</v>
      </c>
      <c r="D36" s="26" t="n">
        <v>24.81</v>
      </c>
      <c r="E36" s="12" t="s">
        <v>383</v>
      </c>
    </row>
    <row r="37" customFormat="false" ht="13.8" hidden="false" customHeight="false" outlineLevel="0" collapsed="false">
      <c r="A37" s="7"/>
      <c r="B37" s="12"/>
      <c r="C37" s="9" t="s">
        <v>79</v>
      </c>
      <c r="D37" s="26" t="n">
        <v>1004.97</v>
      </c>
      <c r="E37" s="12" t="s">
        <v>191</v>
      </c>
    </row>
    <row r="38" customFormat="false" ht="13.8" hidden="false" customHeight="false" outlineLevel="0" collapsed="false">
      <c r="A38" s="7"/>
      <c r="B38" s="12"/>
      <c r="C38" s="9" t="s">
        <v>42</v>
      </c>
      <c r="D38" s="26" t="n">
        <v>3477.97</v>
      </c>
      <c r="E38" s="12" t="s">
        <v>381</v>
      </c>
    </row>
    <row r="39" customFormat="false" ht="13.8" hidden="false" customHeight="false" outlineLevel="0" collapsed="false">
      <c r="A39" s="4" t="s">
        <v>82</v>
      </c>
      <c r="B39" s="4"/>
      <c r="C39" s="13"/>
      <c r="D39" s="14" t="n">
        <f aca="false">SUM(D32:D38)</f>
        <v>11139.4</v>
      </c>
      <c r="E39" s="12"/>
    </row>
    <row r="40" customFormat="false" ht="13.8" hidden="false" customHeight="false" outlineLevel="0" collapsed="false">
      <c r="A40" s="12" t="s">
        <v>83</v>
      </c>
      <c r="B40" s="12"/>
      <c r="C40" s="9" t="s">
        <v>188</v>
      </c>
      <c r="D40" s="10" t="n">
        <v>1629.8</v>
      </c>
      <c r="E40" s="12" t="s">
        <v>384</v>
      </c>
    </row>
    <row r="41" customFormat="false" ht="13.8" hidden="false" customHeight="false" outlineLevel="0" collapsed="false">
      <c r="A41" s="12"/>
      <c r="B41" s="12"/>
      <c r="C41" s="9" t="s">
        <v>188</v>
      </c>
      <c r="D41" s="10" t="n">
        <v>264.52</v>
      </c>
      <c r="E41" s="12" t="s">
        <v>385</v>
      </c>
    </row>
    <row r="42" customFormat="false" ht="13.8" hidden="false" customHeight="false" outlineLevel="0" collapsed="false">
      <c r="A42" s="12"/>
      <c r="B42" s="12"/>
      <c r="C42" s="9" t="s">
        <v>188</v>
      </c>
      <c r="D42" s="10" t="n">
        <v>2555.87</v>
      </c>
      <c r="E42" s="12" t="s">
        <v>386</v>
      </c>
    </row>
    <row r="43" customFormat="false" ht="13.8" hidden="false" customHeight="false" outlineLevel="0" collapsed="false">
      <c r="A43" s="12"/>
      <c r="B43" s="12"/>
      <c r="C43" s="9" t="s">
        <v>188</v>
      </c>
      <c r="D43" s="10" t="n">
        <v>19.95</v>
      </c>
      <c r="E43" s="12" t="s">
        <v>387</v>
      </c>
    </row>
    <row r="44" customFormat="false" ht="13.8" hidden="false" customHeight="false" outlineLevel="0" collapsed="false">
      <c r="A44" s="12"/>
      <c r="B44" s="12"/>
      <c r="C44" s="9" t="s">
        <v>236</v>
      </c>
      <c r="D44" s="10" t="n">
        <v>250</v>
      </c>
      <c r="E44" s="12" t="s">
        <v>388</v>
      </c>
    </row>
    <row r="45" customFormat="false" ht="13.8" hidden="false" customHeight="false" outlineLevel="0" collapsed="false">
      <c r="A45" s="12"/>
      <c r="B45" s="12"/>
      <c r="C45" s="9" t="s">
        <v>15</v>
      </c>
      <c r="D45" s="10" t="n">
        <v>120</v>
      </c>
      <c r="E45" s="12" t="s">
        <v>389</v>
      </c>
    </row>
    <row r="46" customFormat="false" ht="13.8" hidden="false" customHeight="false" outlineLevel="0" collapsed="false">
      <c r="A46" s="12"/>
      <c r="B46" s="12"/>
      <c r="C46" s="9" t="s">
        <v>61</v>
      </c>
      <c r="D46" s="10" t="n">
        <v>30</v>
      </c>
      <c r="E46" s="12" t="s">
        <v>390</v>
      </c>
    </row>
    <row r="47" customFormat="false" ht="13.8" hidden="false" customHeight="false" outlineLevel="0" collapsed="false">
      <c r="A47" s="12"/>
      <c r="B47" s="12"/>
      <c r="C47" s="9" t="s">
        <v>79</v>
      </c>
      <c r="D47" s="10" t="n">
        <v>1799.28</v>
      </c>
      <c r="E47" s="12" t="s">
        <v>391</v>
      </c>
    </row>
    <row r="48" customFormat="false" ht="13.8" hidden="false" customHeight="false" outlineLevel="0" collapsed="false">
      <c r="A48" s="4" t="s">
        <v>90</v>
      </c>
      <c r="B48" s="4"/>
      <c r="C48" s="13"/>
      <c r="D48" s="14" t="n">
        <f aca="false">SUM(D40:D47)</f>
        <v>6669.42</v>
      </c>
      <c r="E48" s="4"/>
    </row>
    <row r="49" customFormat="false" ht="13.8" hidden="false" customHeight="false" outlineLevel="0" collapsed="false">
      <c r="A49" s="12" t="s">
        <v>91</v>
      </c>
      <c r="B49" s="12"/>
      <c r="C49" s="9" t="s">
        <v>186</v>
      </c>
      <c r="D49" s="10" t="n">
        <v>410.07</v>
      </c>
      <c r="E49" s="12" t="s">
        <v>392</v>
      </c>
    </row>
    <row r="50" customFormat="false" ht="13.8" hidden="false" customHeight="false" outlineLevel="0" collapsed="false">
      <c r="A50" s="12"/>
      <c r="B50" s="12"/>
      <c r="C50" s="9" t="s">
        <v>188</v>
      </c>
      <c r="D50" s="10" t="n">
        <v>562.82</v>
      </c>
      <c r="E50" s="12" t="s">
        <v>393</v>
      </c>
    </row>
    <row r="51" customFormat="false" ht="13.8" hidden="false" customHeight="false" outlineLevel="0" collapsed="false">
      <c r="A51" s="12"/>
      <c r="B51" s="12"/>
      <c r="C51" s="9" t="s">
        <v>188</v>
      </c>
      <c r="D51" s="10" t="n">
        <v>20.28</v>
      </c>
      <c r="E51" s="12" t="s">
        <v>394</v>
      </c>
    </row>
    <row r="52" customFormat="false" ht="13.8" hidden="false" customHeight="false" outlineLevel="0" collapsed="false">
      <c r="A52" s="12"/>
      <c r="B52" s="12"/>
      <c r="C52" s="9" t="s">
        <v>188</v>
      </c>
      <c r="D52" s="10" t="n">
        <v>8.43</v>
      </c>
      <c r="E52" s="12" t="s">
        <v>395</v>
      </c>
    </row>
    <row r="53" customFormat="false" ht="13.8" hidden="false" customHeight="false" outlineLevel="0" collapsed="false">
      <c r="A53" s="12"/>
      <c r="B53" s="12"/>
      <c r="C53" s="9" t="s">
        <v>188</v>
      </c>
      <c r="D53" s="10" t="n">
        <v>24451.49</v>
      </c>
      <c r="E53" s="12" t="s">
        <v>396</v>
      </c>
    </row>
    <row r="54" customFormat="false" ht="13.8" hidden="false" customHeight="false" outlineLevel="0" collapsed="false">
      <c r="A54" s="12"/>
      <c r="B54" s="12"/>
      <c r="C54" s="9" t="s">
        <v>188</v>
      </c>
      <c r="D54" s="10" t="n">
        <v>22.61</v>
      </c>
      <c r="E54" s="12" t="s">
        <v>397</v>
      </c>
    </row>
    <row r="55" customFormat="false" ht="13.8" hidden="false" customHeight="false" outlineLevel="0" collapsed="false">
      <c r="A55" s="12"/>
      <c r="B55" s="12"/>
      <c r="C55" s="9" t="s">
        <v>15</v>
      </c>
      <c r="D55" s="10" t="n">
        <v>6545</v>
      </c>
      <c r="E55" s="12" t="s">
        <v>398</v>
      </c>
    </row>
    <row r="56" customFormat="false" ht="13.8" hidden="false" customHeight="false" outlineLevel="0" collapsed="false">
      <c r="A56" s="12"/>
      <c r="B56" s="12"/>
      <c r="C56" s="9" t="s">
        <v>15</v>
      </c>
      <c r="D56" s="10" t="n">
        <v>1725.5</v>
      </c>
      <c r="E56" s="12" t="s">
        <v>399</v>
      </c>
    </row>
    <row r="57" customFormat="false" ht="13.8" hidden="false" customHeight="false" outlineLevel="0" collapsed="false">
      <c r="A57" s="12"/>
      <c r="B57" s="12"/>
      <c r="C57" s="9" t="s">
        <v>15</v>
      </c>
      <c r="D57" s="10" t="n">
        <v>17.67</v>
      </c>
      <c r="E57" s="12" t="s">
        <v>400</v>
      </c>
    </row>
    <row r="58" customFormat="false" ht="13.8" hidden="false" customHeight="false" outlineLevel="0" collapsed="false">
      <c r="A58" s="12"/>
      <c r="B58" s="12"/>
      <c r="C58" s="9" t="s">
        <v>15</v>
      </c>
      <c r="D58" s="10" t="n">
        <v>182.46</v>
      </c>
      <c r="E58" s="12" t="s">
        <v>401</v>
      </c>
    </row>
    <row r="59" customFormat="false" ht="13.8" hidden="false" customHeight="false" outlineLevel="0" collapsed="false">
      <c r="A59" s="12"/>
      <c r="B59" s="12"/>
      <c r="C59" s="9" t="s">
        <v>79</v>
      </c>
      <c r="D59" s="10" t="n">
        <v>17680.64</v>
      </c>
      <c r="E59" s="12" t="s">
        <v>402</v>
      </c>
    </row>
    <row r="60" customFormat="false" ht="13.8" hidden="false" customHeight="false" outlineLevel="0" collapsed="false">
      <c r="A60" s="12"/>
      <c r="B60" s="12"/>
      <c r="C60" s="9" t="s">
        <v>79</v>
      </c>
      <c r="D60" s="10" t="n">
        <v>3736.69</v>
      </c>
      <c r="E60" s="12" t="s">
        <v>403</v>
      </c>
    </row>
    <row r="61" customFormat="false" ht="13.8" hidden="false" customHeight="false" outlineLevel="0" collapsed="false">
      <c r="A61" s="12"/>
      <c r="B61" s="12"/>
      <c r="C61" s="9" t="s">
        <v>79</v>
      </c>
      <c r="D61" s="10" t="n">
        <v>4.59</v>
      </c>
      <c r="E61" s="12" t="s">
        <v>404</v>
      </c>
    </row>
    <row r="62" customFormat="false" ht="13.8" hidden="false" customHeight="false" outlineLevel="0" collapsed="false">
      <c r="A62" s="12"/>
      <c r="B62" s="12"/>
      <c r="C62" s="9" t="s">
        <v>79</v>
      </c>
      <c r="D62" s="10" t="n">
        <v>175.71</v>
      </c>
      <c r="E62" s="12" t="s">
        <v>405</v>
      </c>
    </row>
    <row r="63" customFormat="false" ht="13.8" hidden="false" customHeight="false" outlineLevel="0" collapsed="false">
      <c r="A63" s="12"/>
      <c r="B63" s="12"/>
      <c r="C63" s="9" t="s">
        <v>79</v>
      </c>
      <c r="D63" s="10" t="n">
        <v>235.36</v>
      </c>
      <c r="E63" s="12" t="s">
        <v>406</v>
      </c>
    </row>
    <row r="64" customFormat="false" ht="13.8" hidden="false" customHeight="false" outlineLevel="0" collapsed="false">
      <c r="A64" s="12"/>
      <c r="B64" s="12"/>
      <c r="C64" s="9" t="s">
        <v>79</v>
      </c>
      <c r="D64" s="10" t="n">
        <v>46.02</v>
      </c>
      <c r="E64" s="12" t="s">
        <v>407</v>
      </c>
    </row>
    <row r="65" customFormat="false" ht="13.8" hidden="false" customHeight="false" outlineLevel="0" collapsed="false">
      <c r="A65" s="12"/>
      <c r="B65" s="12"/>
      <c r="C65" s="9" t="s">
        <v>79</v>
      </c>
      <c r="D65" s="10" t="n">
        <v>376.29</v>
      </c>
      <c r="E65" s="12" t="s">
        <v>408</v>
      </c>
    </row>
    <row r="66" customFormat="false" ht="13.8" hidden="false" customHeight="false" outlineLevel="0" collapsed="false">
      <c r="A66" s="12"/>
      <c r="B66" s="12"/>
      <c r="C66" s="9" t="s">
        <v>79</v>
      </c>
      <c r="D66" s="10" t="n">
        <v>277.87</v>
      </c>
      <c r="E66" s="12" t="s">
        <v>409</v>
      </c>
    </row>
    <row r="67" customFormat="false" ht="13.8" hidden="false" customHeight="false" outlineLevel="0" collapsed="false">
      <c r="A67" s="12"/>
      <c r="B67" s="12"/>
      <c r="C67" s="9" t="s">
        <v>79</v>
      </c>
      <c r="D67" s="10" t="n">
        <v>7.31</v>
      </c>
      <c r="E67" s="12" t="s">
        <v>410</v>
      </c>
    </row>
    <row r="68" customFormat="false" ht="13.8" hidden="false" customHeight="false" outlineLevel="0" collapsed="false">
      <c r="A68" s="12"/>
      <c r="B68" s="12"/>
      <c r="C68" s="9" t="s">
        <v>42</v>
      </c>
      <c r="D68" s="10" t="n">
        <v>255</v>
      </c>
      <c r="E68" s="12" t="s">
        <v>411</v>
      </c>
    </row>
    <row r="69" customFormat="false" ht="13.8" hidden="false" customHeight="false" outlineLevel="0" collapsed="false">
      <c r="A69" s="12"/>
      <c r="B69" s="12"/>
      <c r="C69" s="9" t="s">
        <v>42</v>
      </c>
      <c r="D69" s="10" t="n">
        <v>17</v>
      </c>
      <c r="E69" s="12" t="s">
        <v>412</v>
      </c>
    </row>
    <row r="70" customFormat="false" ht="13.8" hidden="false" customHeight="false" outlineLevel="0" collapsed="false">
      <c r="A70" s="12"/>
      <c r="B70" s="12"/>
      <c r="C70" s="9" t="s">
        <v>42</v>
      </c>
      <c r="D70" s="10" t="n">
        <v>4.59</v>
      </c>
      <c r="E70" s="12" t="s">
        <v>413</v>
      </c>
    </row>
    <row r="71" customFormat="false" ht="13.8" hidden="false" customHeight="false" outlineLevel="0" collapsed="false">
      <c r="A71" s="12"/>
      <c r="B71" s="12"/>
      <c r="C71" s="9" t="s">
        <v>42</v>
      </c>
      <c r="D71" s="10" t="n">
        <v>175.71</v>
      </c>
      <c r="E71" s="12" t="s">
        <v>414</v>
      </c>
    </row>
    <row r="72" customFormat="false" ht="13.8" hidden="false" customHeight="false" outlineLevel="0" collapsed="false">
      <c r="A72" s="12"/>
      <c r="B72" s="12"/>
      <c r="C72" s="9" t="s">
        <v>42</v>
      </c>
      <c r="D72" s="10" t="n">
        <v>1303.86</v>
      </c>
      <c r="E72" s="12" t="s">
        <v>415</v>
      </c>
    </row>
    <row r="73" customFormat="false" ht="13.8" hidden="false" customHeight="false" outlineLevel="0" collapsed="false">
      <c r="A73" s="12"/>
      <c r="B73" s="12"/>
      <c r="C73" s="9" t="s">
        <v>42</v>
      </c>
      <c r="D73" s="10" t="n">
        <v>81.92</v>
      </c>
      <c r="E73" s="12" t="s">
        <v>416</v>
      </c>
    </row>
    <row r="74" customFormat="false" ht="13.8" hidden="false" customHeight="false" outlineLevel="0" collapsed="false">
      <c r="A74" s="12"/>
      <c r="B74" s="12"/>
      <c r="C74" s="9"/>
      <c r="D74" s="10"/>
      <c r="E74" s="12"/>
    </row>
    <row r="75" customFormat="false" ht="13.8" hidden="false" customHeight="false" outlineLevel="0" collapsed="false">
      <c r="A75" s="4" t="s">
        <v>108</v>
      </c>
      <c r="B75" s="4"/>
      <c r="C75" s="13"/>
      <c r="D75" s="14" t="n">
        <f aca="false">SUM(D49:D73)</f>
        <v>58324.89</v>
      </c>
      <c r="E75" s="17"/>
    </row>
    <row r="76" customFormat="false" ht="13.8" hidden="false" customHeight="false" outlineLevel="0" collapsed="false">
      <c r="A76" s="43" t="s">
        <v>217</v>
      </c>
      <c r="B76" s="4"/>
      <c r="C76" s="55" t="s">
        <v>221</v>
      </c>
      <c r="D76" s="56" t="n">
        <v>9997</v>
      </c>
      <c r="E76" s="17" t="s">
        <v>417</v>
      </c>
    </row>
    <row r="77" customFormat="false" ht="13.8" hidden="false" customHeight="false" outlineLevel="0" collapsed="false">
      <c r="A77" s="4" t="s">
        <v>220</v>
      </c>
      <c r="B77" s="4"/>
      <c r="C77" s="13"/>
      <c r="D77" s="14" t="n">
        <f aca="false">SUM(D76:D76)</f>
        <v>9997</v>
      </c>
      <c r="E77" s="17"/>
    </row>
    <row r="78" customFormat="false" ht="13.8" hidden="false" customHeight="false" outlineLevel="0" collapsed="false">
      <c r="A78" s="12" t="s">
        <v>109</v>
      </c>
      <c r="B78" s="4"/>
      <c r="C78" s="9" t="s">
        <v>236</v>
      </c>
      <c r="D78" s="10" t="n">
        <v>149</v>
      </c>
      <c r="E78" s="17" t="s">
        <v>418</v>
      </c>
    </row>
    <row r="79" customFormat="false" ht="13.8" hidden="false" customHeight="false" outlineLevel="0" collapsed="false">
      <c r="A79" s="12"/>
      <c r="B79" s="4"/>
      <c r="C79" s="9" t="s">
        <v>15</v>
      </c>
      <c r="D79" s="10" t="n">
        <v>1498.9</v>
      </c>
      <c r="E79" s="17" t="s">
        <v>419</v>
      </c>
    </row>
    <row r="80" customFormat="false" ht="13.8" hidden="false" customHeight="false" outlineLevel="0" collapsed="false">
      <c r="A80" s="12"/>
      <c r="B80" s="4"/>
      <c r="C80" s="9" t="s">
        <v>79</v>
      </c>
      <c r="D80" s="10" t="n">
        <v>1546.46</v>
      </c>
      <c r="E80" s="17" t="s">
        <v>420</v>
      </c>
    </row>
    <row r="81" customFormat="false" ht="13.8" hidden="false" customHeight="false" outlineLevel="0" collapsed="false">
      <c r="A81" s="4" t="s">
        <v>421</v>
      </c>
      <c r="B81" s="4"/>
      <c r="C81" s="13"/>
      <c r="D81" s="14" t="n">
        <f aca="false">SUM(D78:D80)</f>
        <v>3194.36</v>
      </c>
      <c r="E81" s="17"/>
    </row>
    <row r="82" customFormat="false" ht="13.8" hidden="false" customHeight="false" outlineLevel="0" collapsed="false">
      <c r="A82" s="12" t="s">
        <v>112</v>
      </c>
      <c r="B82" s="12"/>
      <c r="C82" s="9" t="s">
        <v>15</v>
      </c>
      <c r="D82" s="10" t="n">
        <v>137</v>
      </c>
      <c r="E82" s="12" t="s">
        <v>170</v>
      </c>
    </row>
    <row r="83" customFormat="false" ht="13.8" hidden="false" customHeight="false" outlineLevel="0" collapsed="false">
      <c r="A83" s="12"/>
      <c r="B83" s="12"/>
      <c r="C83" s="9" t="s">
        <v>15</v>
      </c>
      <c r="D83" s="10" t="n">
        <v>516.55</v>
      </c>
      <c r="E83" s="12" t="s">
        <v>170</v>
      </c>
    </row>
    <row r="84" customFormat="false" ht="13.8" hidden="false" customHeight="false" outlineLevel="0" collapsed="false">
      <c r="A84" s="12"/>
      <c r="B84" s="12"/>
      <c r="C84" s="9" t="s">
        <v>15</v>
      </c>
      <c r="D84" s="10" t="n">
        <v>382.72</v>
      </c>
      <c r="E84" s="12" t="s">
        <v>170</v>
      </c>
    </row>
    <row r="85" customFormat="false" ht="13.8" hidden="false" customHeight="false" outlineLevel="0" collapsed="false">
      <c r="A85" s="12"/>
      <c r="B85" s="12"/>
      <c r="C85" s="9" t="s">
        <v>15</v>
      </c>
      <c r="D85" s="10" t="n">
        <v>66.42</v>
      </c>
      <c r="E85" s="12" t="s">
        <v>170</v>
      </c>
    </row>
    <row r="86" customFormat="false" ht="13.8" hidden="false" customHeight="false" outlineLevel="0" collapsed="false">
      <c r="A86" s="12"/>
      <c r="B86" s="12"/>
      <c r="C86" s="9" t="s">
        <v>15</v>
      </c>
      <c r="D86" s="10" t="n">
        <v>585.26</v>
      </c>
      <c r="E86" s="12" t="s">
        <v>170</v>
      </c>
    </row>
    <row r="87" customFormat="false" ht="13.8" hidden="false" customHeight="false" outlineLevel="0" collapsed="false">
      <c r="A87" s="12"/>
      <c r="B87" s="12"/>
      <c r="C87" s="9" t="s">
        <v>15</v>
      </c>
      <c r="D87" s="10" t="n">
        <v>396.34</v>
      </c>
      <c r="E87" s="12" t="s">
        <v>170</v>
      </c>
    </row>
    <row r="88" customFormat="false" ht="13.8" hidden="false" customHeight="false" outlineLevel="0" collapsed="false">
      <c r="A88" s="12"/>
      <c r="B88" s="12"/>
      <c r="C88" s="9" t="s">
        <v>15</v>
      </c>
      <c r="D88" s="10" t="n">
        <v>460.65</v>
      </c>
      <c r="E88" s="12" t="s">
        <v>170</v>
      </c>
    </row>
    <row r="89" customFormat="false" ht="13.8" hidden="false" customHeight="false" outlineLevel="0" collapsed="false">
      <c r="A89" s="12"/>
      <c r="B89" s="12"/>
      <c r="C89" s="9" t="s">
        <v>15</v>
      </c>
      <c r="D89" s="10" t="n">
        <v>22</v>
      </c>
      <c r="E89" s="12" t="s">
        <v>170</v>
      </c>
    </row>
    <row r="90" customFormat="false" ht="13.8" hidden="false" customHeight="false" outlineLevel="0" collapsed="false">
      <c r="A90" s="12"/>
      <c r="B90" s="12"/>
      <c r="C90" s="9" t="s">
        <v>61</v>
      </c>
      <c r="D90" s="10" t="n">
        <v>140</v>
      </c>
      <c r="E90" s="12" t="s">
        <v>422</v>
      </c>
    </row>
    <row r="91" customFormat="false" ht="13.8" hidden="false" customHeight="false" outlineLevel="0" collapsed="false">
      <c r="A91" s="12"/>
      <c r="B91" s="12"/>
      <c r="C91" s="9" t="s">
        <v>79</v>
      </c>
      <c r="D91" s="10" t="n">
        <v>572.55</v>
      </c>
      <c r="E91" s="12" t="s">
        <v>170</v>
      </c>
    </row>
    <row r="92" customFormat="false" ht="13.8" hidden="false" customHeight="false" outlineLevel="0" collapsed="false">
      <c r="A92" s="12"/>
      <c r="B92" s="12"/>
      <c r="C92" s="9" t="s">
        <v>79</v>
      </c>
      <c r="D92" s="10" t="n">
        <v>183.2</v>
      </c>
      <c r="E92" s="12" t="s">
        <v>170</v>
      </c>
    </row>
    <row r="93" customFormat="false" ht="13.8" hidden="false" customHeight="false" outlineLevel="0" collapsed="false">
      <c r="A93" s="12"/>
      <c r="B93" s="12"/>
      <c r="C93" s="9" t="s">
        <v>42</v>
      </c>
      <c r="D93" s="10" t="n">
        <v>419.02</v>
      </c>
      <c r="E93" s="12" t="s">
        <v>170</v>
      </c>
    </row>
    <row r="94" customFormat="false" ht="13.8" hidden="false" customHeight="false" outlineLevel="0" collapsed="false">
      <c r="A94" s="4" t="s">
        <v>115</v>
      </c>
      <c r="B94" s="4"/>
      <c r="C94" s="13"/>
      <c r="D94" s="14" t="n">
        <f aca="false">SUM(D82:D93)</f>
        <v>3881.71</v>
      </c>
      <c r="E94" s="4"/>
    </row>
    <row r="95" s="53" customFormat="true" ht="13.8" hidden="false" customHeight="false" outlineLevel="0" collapsed="false">
      <c r="A95" s="11" t="n">
        <v>20.12</v>
      </c>
      <c r="B95" s="12"/>
      <c r="C95" s="9" t="s">
        <v>42</v>
      </c>
      <c r="D95" s="10" t="n">
        <v>2000</v>
      </c>
      <c r="E95" s="12" t="s">
        <v>423</v>
      </c>
    </row>
    <row r="96" customFormat="false" ht="13.8" hidden="false" customHeight="false" outlineLevel="0" collapsed="false">
      <c r="A96" s="4" t="s">
        <v>116</v>
      </c>
      <c r="B96" s="4"/>
      <c r="C96" s="13"/>
      <c r="D96" s="14" t="n">
        <f aca="false">SUM(D95:D95)</f>
        <v>2000</v>
      </c>
      <c r="E96" s="4"/>
    </row>
    <row r="97" customFormat="false" ht="13.8" hidden="false" customHeight="false" outlineLevel="0" collapsed="false">
      <c r="A97" s="12" t="s">
        <v>117</v>
      </c>
      <c r="B97" s="12"/>
      <c r="C97" s="9"/>
      <c r="D97" s="10" t="n">
        <v>203.88</v>
      </c>
      <c r="E97" s="12" t="s">
        <v>424</v>
      </c>
    </row>
    <row r="98" customFormat="false" ht="13.8" hidden="false" customHeight="false" outlineLevel="0" collapsed="false">
      <c r="A98" s="4" t="s">
        <v>119</v>
      </c>
      <c r="B98" s="4"/>
      <c r="C98" s="13"/>
      <c r="D98" s="14" t="n">
        <f aca="false">SUM(D97:D97)</f>
        <v>203.88</v>
      </c>
      <c r="E98" s="4"/>
    </row>
    <row r="99" customFormat="false" ht="13.8" hidden="false" customHeight="false" outlineLevel="0" collapsed="false">
      <c r="A99" s="27" t="s">
        <v>425</v>
      </c>
      <c r="B99" s="12"/>
      <c r="C99" s="9" t="s">
        <v>188</v>
      </c>
      <c r="D99" s="10" t="n">
        <v>14577.65</v>
      </c>
      <c r="E99" s="12" t="s">
        <v>426</v>
      </c>
    </row>
    <row r="100" customFormat="false" ht="13.8" hidden="false" customHeight="false" outlineLevel="0" collapsed="false">
      <c r="A100" s="11"/>
      <c r="B100" s="12"/>
      <c r="C100" s="9" t="s">
        <v>79</v>
      </c>
      <c r="D100" s="10" t="n">
        <v>20</v>
      </c>
      <c r="E100" s="12" t="s">
        <v>229</v>
      </c>
    </row>
    <row r="101" customFormat="false" ht="13.8" hidden="false" customHeight="false" outlineLevel="0" collapsed="false">
      <c r="A101" s="11"/>
      <c r="B101" s="12"/>
      <c r="C101" s="9" t="s">
        <v>221</v>
      </c>
      <c r="D101" s="10" t="n">
        <v>4060</v>
      </c>
      <c r="E101" s="12" t="s">
        <v>229</v>
      </c>
    </row>
    <row r="102" customFormat="false" ht="13.8" hidden="false" customHeight="false" outlineLevel="0" collapsed="false">
      <c r="A102" s="11"/>
      <c r="B102" s="12"/>
      <c r="C102" s="9" t="s">
        <v>228</v>
      </c>
      <c r="D102" s="10" t="n">
        <v>20</v>
      </c>
      <c r="E102" s="12" t="s">
        <v>229</v>
      </c>
    </row>
    <row r="103" customFormat="false" ht="13.8" hidden="false" customHeight="false" outlineLevel="0" collapsed="false">
      <c r="A103" s="4" t="s">
        <v>121</v>
      </c>
      <c r="B103" s="4"/>
      <c r="C103" s="13"/>
      <c r="D103" s="14" t="n">
        <f aca="false">SUM(D99:D102)</f>
        <v>18677.65</v>
      </c>
      <c r="E103" s="4"/>
    </row>
    <row r="104" customFormat="false" ht="13.8" hidden="false" customHeight="false" outlineLevel="0" collapsed="false">
      <c r="A104" s="12" t="s">
        <v>122</v>
      </c>
      <c r="B104" s="12"/>
      <c r="C104" s="9" t="s">
        <v>236</v>
      </c>
      <c r="D104" s="10" t="n">
        <v>1099.2</v>
      </c>
      <c r="E104" s="12" t="s">
        <v>427</v>
      </c>
    </row>
    <row r="105" customFormat="false" ht="13.8" hidden="false" customHeight="false" outlineLevel="0" collapsed="false">
      <c r="A105" s="12"/>
      <c r="B105" s="12"/>
      <c r="C105" s="9" t="s">
        <v>21</v>
      </c>
      <c r="D105" s="10" t="n">
        <v>495</v>
      </c>
      <c r="E105" s="12" t="s">
        <v>428</v>
      </c>
    </row>
    <row r="106" customFormat="false" ht="13.8" hidden="false" customHeight="false" outlineLevel="0" collapsed="false">
      <c r="A106" s="4" t="s">
        <v>123</v>
      </c>
      <c r="B106" s="4"/>
      <c r="C106" s="13"/>
      <c r="D106" s="14" t="n">
        <f aca="false">SUM(D104:D105)</f>
        <v>1594.2</v>
      </c>
      <c r="E106" s="4"/>
    </row>
    <row r="107" customFormat="false" ht="13.8" hidden="false" customHeight="false" outlineLevel="0" collapsed="false">
      <c r="A107" s="12" t="s">
        <v>124</v>
      </c>
      <c r="B107" s="12"/>
      <c r="C107" s="9" t="s">
        <v>79</v>
      </c>
      <c r="D107" s="10" t="n">
        <v>272.2</v>
      </c>
      <c r="E107" s="27" t="s">
        <v>429</v>
      </c>
    </row>
    <row r="108" customFormat="false" ht="13.8" hidden="false" customHeight="false" outlineLevel="0" collapsed="false">
      <c r="A108" s="4" t="s">
        <v>126</v>
      </c>
      <c r="B108" s="4"/>
      <c r="C108" s="13"/>
      <c r="D108" s="14" t="n">
        <f aca="false">SUM(D107:D107)</f>
        <v>272.2</v>
      </c>
      <c r="E108" s="4"/>
    </row>
    <row r="109" customFormat="false" ht="13.8" hidden="false" customHeight="false" outlineLevel="0" collapsed="false">
      <c r="A109" s="12" t="s">
        <v>127</v>
      </c>
      <c r="B109" s="12"/>
      <c r="C109" s="9" t="s">
        <v>430</v>
      </c>
      <c r="D109" s="10" t="n">
        <v>95</v>
      </c>
      <c r="E109" s="12" t="s">
        <v>431</v>
      </c>
    </row>
    <row r="110" customFormat="false" ht="13.8" hidden="false" customHeight="false" outlineLevel="0" collapsed="false">
      <c r="A110" s="12"/>
      <c r="B110" s="12"/>
      <c r="C110" s="9" t="s">
        <v>236</v>
      </c>
      <c r="D110" s="10" t="n">
        <v>300</v>
      </c>
      <c r="E110" s="12" t="s">
        <v>432</v>
      </c>
    </row>
    <row r="111" customFormat="false" ht="13.8" hidden="false" customHeight="false" outlineLevel="0" collapsed="false">
      <c r="A111" s="12"/>
      <c r="B111" s="12"/>
      <c r="C111" s="9" t="s">
        <v>236</v>
      </c>
      <c r="D111" s="10" t="n">
        <v>300</v>
      </c>
      <c r="E111" s="12" t="s">
        <v>432</v>
      </c>
    </row>
    <row r="112" customFormat="false" ht="13.8" hidden="false" customHeight="false" outlineLevel="0" collapsed="false">
      <c r="A112" s="12"/>
      <c r="B112" s="12"/>
      <c r="C112" s="9" t="s">
        <v>236</v>
      </c>
      <c r="D112" s="10" t="n">
        <v>300</v>
      </c>
      <c r="E112" s="12" t="s">
        <v>432</v>
      </c>
    </row>
    <row r="113" customFormat="false" ht="13.8" hidden="false" customHeight="false" outlineLevel="0" collapsed="false">
      <c r="A113" s="12"/>
      <c r="B113" s="12"/>
      <c r="C113" s="9" t="s">
        <v>316</v>
      </c>
      <c r="D113" s="10" t="n">
        <v>20</v>
      </c>
      <c r="E113" s="12" t="s">
        <v>433</v>
      </c>
    </row>
    <row r="114" customFormat="false" ht="13.8" hidden="false" customHeight="false" outlineLevel="0" collapsed="false">
      <c r="A114" s="12"/>
      <c r="B114" s="12"/>
      <c r="C114" s="9" t="s">
        <v>15</v>
      </c>
      <c r="D114" s="10" t="n">
        <v>10.75</v>
      </c>
      <c r="E114" s="12" t="s">
        <v>434</v>
      </c>
    </row>
    <row r="115" customFormat="false" ht="13.8" hidden="false" customHeight="false" outlineLevel="0" collapsed="false">
      <c r="A115" s="12"/>
      <c r="B115" s="12"/>
      <c r="C115" s="9" t="s">
        <v>15</v>
      </c>
      <c r="D115" s="10" t="n">
        <v>55</v>
      </c>
      <c r="E115" s="12" t="s">
        <v>435</v>
      </c>
    </row>
    <row r="116" customFormat="false" ht="13.8" hidden="false" customHeight="false" outlineLevel="0" collapsed="false">
      <c r="A116" s="12"/>
      <c r="B116" s="12"/>
      <c r="C116" s="9" t="s">
        <v>133</v>
      </c>
      <c r="D116" s="10" t="n">
        <v>121</v>
      </c>
      <c r="E116" s="12" t="s">
        <v>436</v>
      </c>
    </row>
    <row r="117" customFormat="false" ht="13.8" hidden="false" customHeight="false" outlineLevel="0" collapsed="false">
      <c r="A117" s="12"/>
      <c r="B117" s="12"/>
      <c r="C117" s="9" t="s">
        <v>221</v>
      </c>
      <c r="D117" s="10" t="n">
        <v>300</v>
      </c>
      <c r="E117" s="12" t="s">
        <v>432</v>
      </c>
    </row>
    <row r="118" customFormat="false" ht="13.8" hidden="false" customHeight="false" outlineLevel="0" collapsed="false">
      <c r="A118" s="12"/>
      <c r="B118" s="12"/>
      <c r="C118" s="9" t="s">
        <v>21</v>
      </c>
      <c r="D118" s="10" t="n">
        <v>35</v>
      </c>
      <c r="E118" s="12" t="s">
        <v>437</v>
      </c>
    </row>
    <row r="119" customFormat="false" ht="13.8" hidden="false" customHeight="false" outlineLevel="0" collapsed="false">
      <c r="A119" s="12"/>
      <c r="B119" s="12"/>
      <c r="C119" s="9" t="s">
        <v>21</v>
      </c>
      <c r="D119" s="10" t="n">
        <v>113</v>
      </c>
      <c r="E119" s="12" t="s">
        <v>437</v>
      </c>
    </row>
    <row r="120" customFormat="false" ht="13.8" hidden="false" customHeight="false" outlineLevel="0" collapsed="false">
      <c r="A120" s="12"/>
      <c r="B120" s="12"/>
      <c r="C120" s="9" t="s">
        <v>42</v>
      </c>
      <c r="D120" s="10" t="n">
        <v>940.92</v>
      </c>
      <c r="E120" s="12" t="s">
        <v>438</v>
      </c>
    </row>
    <row r="121" customFormat="false" ht="13.8" hidden="false" customHeight="false" outlineLevel="0" collapsed="false">
      <c r="A121" s="12"/>
      <c r="B121" s="12"/>
      <c r="C121" s="9" t="s">
        <v>245</v>
      </c>
      <c r="D121" s="10" t="n">
        <v>20</v>
      </c>
      <c r="E121" s="12" t="s">
        <v>433</v>
      </c>
    </row>
    <row r="122" customFormat="false" ht="13.8" hidden="false" customHeight="false" outlineLevel="0" collapsed="false">
      <c r="A122" s="4" t="s">
        <v>140</v>
      </c>
      <c r="B122" s="4"/>
      <c r="C122" s="13"/>
      <c r="D122" s="14" t="n">
        <f aca="false">SUM(D109:D121)</f>
        <v>2610.67</v>
      </c>
      <c r="E122" s="4"/>
    </row>
    <row r="123" customFormat="false" ht="13.8" hidden="false" customHeight="false" outlineLevel="0" collapsed="false">
      <c r="A123" s="28" t="s">
        <v>439</v>
      </c>
      <c r="B123" s="12"/>
      <c r="C123" s="9" t="s">
        <v>188</v>
      </c>
      <c r="D123" s="10" t="n">
        <v>285066.21</v>
      </c>
      <c r="E123" s="12" t="s">
        <v>329</v>
      </c>
    </row>
    <row r="124" customFormat="false" ht="13.8" hidden="false" customHeight="false" outlineLevel="0" collapsed="false">
      <c r="A124" s="11"/>
      <c r="B124" s="12"/>
      <c r="C124" s="9" t="s">
        <v>188</v>
      </c>
      <c r="D124" s="10" t="n">
        <v>5991.89</v>
      </c>
      <c r="E124" s="12" t="s">
        <v>329</v>
      </c>
    </row>
    <row r="125" customFormat="false" ht="13.8" hidden="false" customHeight="false" outlineLevel="0" collapsed="false">
      <c r="A125" s="11"/>
      <c r="B125" s="12"/>
      <c r="C125" s="9" t="s">
        <v>188</v>
      </c>
      <c r="D125" s="10" t="n">
        <v>2983.12</v>
      </c>
      <c r="E125" s="12" t="s">
        <v>329</v>
      </c>
    </row>
    <row r="126" customFormat="false" ht="13.8" hidden="false" customHeight="false" outlineLevel="0" collapsed="false">
      <c r="A126" s="11"/>
      <c r="B126" s="12"/>
      <c r="C126" s="9" t="s">
        <v>188</v>
      </c>
      <c r="D126" s="10" t="n">
        <v>3632.12</v>
      </c>
      <c r="E126" s="12" t="s">
        <v>329</v>
      </c>
    </row>
    <row r="127" customFormat="false" ht="13.8" hidden="false" customHeight="false" outlineLevel="0" collapsed="false">
      <c r="A127" s="11"/>
      <c r="B127" s="12"/>
      <c r="C127" s="9" t="s">
        <v>188</v>
      </c>
      <c r="D127" s="10" t="n">
        <v>2863.58</v>
      </c>
      <c r="E127" s="12" t="s">
        <v>329</v>
      </c>
    </row>
    <row r="128" customFormat="false" ht="13.8" hidden="false" customHeight="false" outlineLevel="0" collapsed="false">
      <c r="A128" s="11"/>
      <c r="B128" s="12"/>
      <c r="C128" s="9" t="s">
        <v>188</v>
      </c>
      <c r="D128" s="10" t="n">
        <v>5525.51</v>
      </c>
      <c r="E128" s="12" t="s">
        <v>329</v>
      </c>
    </row>
    <row r="129" customFormat="false" ht="13.8" hidden="false" customHeight="false" outlineLevel="0" collapsed="false">
      <c r="A129" s="11"/>
      <c r="B129" s="12"/>
      <c r="C129" s="9" t="s">
        <v>188</v>
      </c>
      <c r="D129" s="10" t="n">
        <v>2707.45</v>
      </c>
      <c r="E129" s="12" t="s">
        <v>329</v>
      </c>
    </row>
    <row r="130" customFormat="false" ht="13.8" hidden="false" customHeight="false" outlineLevel="0" collapsed="false">
      <c r="A130" s="11"/>
      <c r="B130" s="12"/>
      <c r="C130" s="9" t="s">
        <v>188</v>
      </c>
      <c r="D130" s="10" t="n">
        <v>2837.15</v>
      </c>
      <c r="E130" s="12" t="s">
        <v>329</v>
      </c>
    </row>
    <row r="131" customFormat="false" ht="13.8" hidden="false" customHeight="false" outlineLevel="0" collapsed="false">
      <c r="A131" s="11"/>
      <c r="B131" s="12"/>
      <c r="C131" s="9" t="s">
        <v>188</v>
      </c>
      <c r="D131" s="10" t="n">
        <v>6351.9</v>
      </c>
      <c r="E131" s="12" t="s">
        <v>329</v>
      </c>
    </row>
    <row r="132" customFormat="false" ht="13.8" hidden="false" customHeight="false" outlineLevel="0" collapsed="false">
      <c r="A132" s="11"/>
      <c r="B132" s="12"/>
      <c r="C132" s="9" t="s">
        <v>188</v>
      </c>
      <c r="D132" s="10" t="n">
        <v>3714.97</v>
      </c>
      <c r="E132" s="12" t="s">
        <v>329</v>
      </c>
      <c r="I132" s="1"/>
    </row>
    <row r="133" customFormat="false" ht="13.8" hidden="false" customHeight="false" outlineLevel="0" collapsed="false">
      <c r="A133" s="11"/>
      <c r="B133" s="12"/>
      <c r="C133" s="9" t="s">
        <v>188</v>
      </c>
      <c r="D133" s="10" t="n">
        <v>3417.6</v>
      </c>
      <c r="E133" s="12" t="s">
        <v>329</v>
      </c>
    </row>
    <row r="134" customFormat="false" ht="13.8" hidden="false" customHeight="false" outlineLevel="0" collapsed="false">
      <c r="A134" s="11"/>
      <c r="B134" s="12"/>
      <c r="C134" s="9" t="s">
        <v>188</v>
      </c>
      <c r="D134" s="10" t="n">
        <v>4311.3</v>
      </c>
      <c r="E134" s="12" t="s">
        <v>329</v>
      </c>
    </row>
    <row r="135" customFormat="false" ht="13.8" hidden="false" customHeight="false" outlineLevel="0" collapsed="false">
      <c r="A135" s="11"/>
      <c r="B135" s="12"/>
      <c r="C135" s="9" t="s">
        <v>188</v>
      </c>
      <c r="D135" s="10" t="n">
        <v>4231.31</v>
      </c>
      <c r="E135" s="12" t="s">
        <v>329</v>
      </c>
    </row>
    <row r="136" customFormat="false" ht="13.8" hidden="false" customHeight="false" outlineLevel="0" collapsed="false">
      <c r="A136" s="11"/>
      <c r="B136" s="12"/>
      <c r="C136" s="9" t="s">
        <v>188</v>
      </c>
      <c r="D136" s="10" t="n">
        <v>1681.68</v>
      </c>
      <c r="E136" s="12" t="s">
        <v>329</v>
      </c>
    </row>
    <row r="137" customFormat="false" ht="13.8" hidden="false" customHeight="false" outlineLevel="0" collapsed="false">
      <c r="A137" s="11"/>
      <c r="B137" s="12"/>
      <c r="C137" s="9" t="s">
        <v>188</v>
      </c>
      <c r="D137" s="10" t="n">
        <v>4329.94</v>
      </c>
      <c r="E137" s="12" t="s">
        <v>329</v>
      </c>
    </row>
    <row r="138" customFormat="false" ht="13.8" hidden="false" customHeight="false" outlineLevel="0" collapsed="false">
      <c r="A138" s="11"/>
      <c r="B138" s="12"/>
      <c r="C138" s="9" t="s">
        <v>188</v>
      </c>
      <c r="D138" s="10" t="n">
        <v>2677.86</v>
      </c>
      <c r="E138" s="12" t="s">
        <v>329</v>
      </c>
    </row>
    <row r="139" customFormat="false" ht="13.8" hidden="false" customHeight="false" outlineLevel="0" collapsed="false">
      <c r="A139" s="11"/>
      <c r="B139" s="12"/>
      <c r="C139" s="9" t="s">
        <v>188</v>
      </c>
      <c r="D139" s="10" t="n">
        <v>2458.7</v>
      </c>
      <c r="E139" s="12" t="s">
        <v>329</v>
      </c>
    </row>
    <row r="140" customFormat="false" ht="13.8" hidden="false" customHeight="false" outlineLevel="0" collapsed="false">
      <c r="A140" s="11"/>
      <c r="B140" s="12"/>
      <c r="C140" s="9" t="s">
        <v>188</v>
      </c>
      <c r="D140" s="10" t="n">
        <v>2712.38</v>
      </c>
      <c r="E140" s="12" t="s">
        <v>329</v>
      </c>
    </row>
    <row r="141" customFormat="false" ht="13.8" hidden="false" customHeight="false" outlineLevel="0" collapsed="false">
      <c r="A141" s="11"/>
      <c r="B141" s="12"/>
      <c r="C141" s="9" t="s">
        <v>188</v>
      </c>
      <c r="D141" s="10" t="n">
        <v>15500</v>
      </c>
      <c r="E141" s="12" t="s">
        <v>329</v>
      </c>
    </row>
    <row r="142" customFormat="false" ht="13.8" hidden="false" customHeight="false" outlineLevel="0" collapsed="false">
      <c r="A142" s="11"/>
      <c r="B142" s="12"/>
      <c r="C142" s="9" t="s">
        <v>188</v>
      </c>
      <c r="D142" s="10" t="n">
        <v>3100</v>
      </c>
      <c r="E142" s="12" t="s">
        <v>329</v>
      </c>
    </row>
    <row r="143" customFormat="false" ht="13.8" hidden="false" customHeight="false" outlineLevel="0" collapsed="false">
      <c r="A143" s="11"/>
      <c r="B143" s="12"/>
      <c r="C143" s="9" t="s">
        <v>188</v>
      </c>
      <c r="D143" s="10" t="n">
        <v>15500</v>
      </c>
      <c r="E143" s="12" t="s">
        <v>329</v>
      </c>
    </row>
    <row r="144" customFormat="false" ht="13.8" hidden="false" customHeight="false" outlineLevel="0" collapsed="false">
      <c r="A144" s="11"/>
      <c r="B144" s="12"/>
      <c r="C144" s="9" t="s">
        <v>188</v>
      </c>
      <c r="D144" s="10" t="n">
        <v>31000</v>
      </c>
      <c r="E144" s="12" t="s">
        <v>329</v>
      </c>
    </row>
    <row r="145" customFormat="false" ht="13.8" hidden="false" customHeight="false" outlineLevel="0" collapsed="false">
      <c r="A145" s="11"/>
      <c r="B145" s="12"/>
      <c r="C145" s="9" t="s">
        <v>188</v>
      </c>
      <c r="D145" s="10" t="n">
        <v>15500</v>
      </c>
      <c r="E145" s="12" t="s">
        <v>329</v>
      </c>
    </row>
    <row r="146" customFormat="false" ht="13.8" hidden="false" customHeight="false" outlineLevel="0" collapsed="false">
      <c r="A146" s="11"/>
      <c r="B146" s="12"/>
      <c r="C146" s="9" t="s">
        <v>188</v>
      </c>
      <c r="D146" s="10" t="n">
        <v>3100</v>
      </c>
      <c r="E146" s="12" t="s">
        <v>329</v>
      </c>
    </row>
    <row r="147" customFormat="false" ht="13.8" hidden="false" customHeight="false" outlineLevel="0" collapsed="false">
      <c r="A147" s="11"/>
      <c r="B147" s="12"/>
      <c r="C147" s="9" t="s">
        <v>188</v>
      </c>
      <c r="D147" s="10" t="n">
        <v>7200</v>
      </c>
      <c r="E147" s="12" t="s">
        <v>440</v>
      </c>
    </row>
    <row r="148" customFormat="false" ht="13.8" hidden="false" customHeight="false" outlineLevel="0" collapsed="false">
      <c r="A148" s="11"/>
      <c r="B148" s="12"/>
      <c r="C148" s="9" t="s">
        <v>188</v>
      </c>
      <c r="D148" s="10" t="n">
        <v>5700</v>
      </c>
      <c r="E148" s="12" t="s">
        <v>441</v>
      </c>
    </row>
    <row r="149" customFormat="false" ht="13.8" hidden="false" customHeight="false" outlineLevel="0" collapsed="false">
      <c r="A149" s="11"/>
      <c r="B149" s="12"/>
      <c r="C149" s="9" t="s">
        <v>228</v>
      </c>
      <c r="D149" s="10" t="n">
        <v>41700</v>
      </c>
      <c r="E149" s="12" t="s">
        <v>442</v>
      </c>
    </row>
    <row r="150" customFormat="false" ht="13.8" hidden="false" customHeight="false" outlineLevel="0" collapsed="false">
      <c r="A150" s="28" t="s">
        <v>145</v>
      </c>
      <c r="B150" s="4"/>
      <c r="C150" s="13"/>
      <c r="D150" s="14" t="n">
        <f aca="false">SUM(D123:D149)</f>
        <v>485794.67</v>
      </c>
      <c r="E150" s="12"/>
    </row>
    <row r="151" customFormat="false" ht="13.8" hidden="false" customHeight="false" outlineLevel="0" collapsed="false">
      <c r="A151" s="31" t="s">
        <v>146</v>
      </c>
      <c r="B151" s="12"/>
      <c r="C151" s="9" t="s">
        <v>15</v>
      </c>
      <c r="D151" s="10" t="n">
        <v>9480</v>
      </c>
      <c r="E151" s="12" t="s">
        <v>443</v>
      </c>
    </row>
    <row r="152" customFormat="false" ht="13.8" hidden="false" customHeight="false" outlineLevel="0" collapsed="false">
      <c r="A152" s="31"/>
      <c r="B152" s="12"/>
      <c r="C152" s="9"/>
      <c r="D152" s="10"/>
      <c r="E152" s="12"/>
    </row>
    <row r="153" customFormat="false" ht="13.8" hidden="false" customHeight="false" outlineLevel="0" collapsed="false">
      <c r="A153" s="32" t="s">
        <v>148</v>
      </c>
      <c r="B153" s="12"/>
      <c r="C153" s="9"/>
      <c r="D153" s="14" t="n">
        <f aca="false">SUM(D151:D152)</f>
        <v>9480</v>
      </c>
      <c r="E153" s="12"/>
    </row>
    <row r="154" customFormat="false" ht="13.8" hidden="false" customHeight="false" outlineLevel="0" collapsed="false">
      <c r="A154" s="31" t="n">
        <v>65.01</v>
      </c>
      <c r="B154" s="12"/>
      <c r="C154" s="9"/>
      <c r="D154" s="10" t="n">
        <v>18419584.17</v>
      </c>
      <c r="E154" s="12" t="s">
        <v>149</v>
      </c>
    </row>
    <row r="155" customFormat="false" ht="13.8" hidden="false" customHeight="false" outlineLevel="0" collapsed="false">
      <c r="A155" s="32" t="s">
        <v>150</v>
      </c>
      <c r="B155" s="12"/>
      <c r="C155" s="9"/>
      <c r="D155" s="14" t="n">
        <f aca="false">SUM(D154:D154)</f>
        <v>18419584.17</v>
      </c>
      <c r="E155" s="12"/>
    </row>
    <row r="156" customFormat="false" ht="13.8" hidden="false" customHeight="false" outlineLevel="0" collapsed="false">
      <c r="A156" s="31" t="s">
        <v>151</v>
      </c>
      <c r="B156" s="12"/>
      <c r="C156" s="9"/>
      <c r="D156" s="10" t="n">
        <v>6545488.81</v>
      </c>
      <c r="E156" s="12" t="s">
        <v>444</v>
      </c>
    </row>
    <row r="157" customFormat="false" ht="13.8" hidden="false" customHeight="false" outlineLevel="0" collapsed="false">
      <c r="A157" s="32" t="s">
        <v>153</v>
      </c>
      <c r="B157" s="4"/>
      <c r="C157" s="13"/>
      <c r="D157" s="14" t="n">
        <f aca="false">SUM(D156:D156)</f>
        <v>6545488.81</v>
      </c>
      <c r="E157" s="4"/>
    </row>
    <row r="158" customFormat="false" ht="13.8" hidden="false" customHeight="false" outlineLevel="0" collapsed="false">
      <c r="A158" s="31" t="s">
        <v>445</v>
      </c>
      <c r="B158" s="4"/>
      <c r="C158" s="9" t="s">
        <v>236</v>
      </c>
      <c r="D158" s="10" t="n">
        <v>2549.4</v>
      </c>
      <c r="E158" s="12" t="s">
        <v>446</v>
      </c>
    </row>
    <row r="159" customFormat="false" ht="13.8" hidden="false" customHeight="false" outlineLevel="0" collapsed="false">
      <c r="A159" s="32" t="s">
        <v>341</v>
      </c>
      <c r="B159" s="4"/>
      <c r="C159" s="13"/>
      <c r="D159" s="14" t="n">
        <f aca="false">SUM(D158:D158)</f>
        <v>2549.4</v>
      </c>
      <c r="E159" s="4"/>
    </row>
    <row r="160" customFormat="false" ht="13.8" hidden="false" customHeight="false" outlineLevel="0" collapsed="false">
      <c r="A160" s="31" t="s">
        <v>345</v>
      </c>
      <c r="B160" s="4"/>
      <c r="C160" s="9" t="s">
        <v>61</v>
      </c>
      <c r="D160" s="10" t="n">
        <v>275</v>
      </c>
      <c r="E160" s="12" t="s">
        <v>447</v>
      </c>
    </row>
    <row r="161" customFormat="false" ht="13.8" hidden="false" customHeight="false" outlineLevel="0" collapsed="false">
      <c r="A161" s="32" t="s">
        <v>448</v>
      </c>
      <c r="B161" s="4"/>
      <c r="C161" s="13"/>
      <c r="D161" s="14" t="n">
        <f aca="false">SUM(D160:D160)</f>
        <v>275</v>
      </c>
      <c r="E161" s="4"/>
    </row>
    <row r="162" customFormat="false" ht="13.8" hidden="false" customHeight="false" outlineLevel="0" collapsed="false">
      <c r="A162" s="2" t="s">
        <v>449</v>
      </c>
      <c r="B162" s="2"/>
      <c r="C162" s="2"/>
      <c r="D162" s="3" t="n">
        <f aca="false">SUM(D14+D17+D21+D24+D27+D31+D39+D48+D75+D77+D81+D94+D96+D98+D103+D106+D108+D122+D150+D153+D155+D157+D159+D161)</f>
        <v>25783840.46</v>
      </c>
    </row>
    <row r="163" customFormat="false" ht="13.8" hidden="false" customHeight="false" outlineLevel="0" collapsed="false"/>
    <row r="164" customFormat="false" ht="13.8" hidden="false" customHeight="false" outlineLevel="0" collapsed="false"/>
    <row r="165" customFormat="false" ht="13.8" hidden="false" customHeight="false" outlineLevel="0" collapsed="false"/>
    <row r="166" customFormat="false" ht="13.8" hidden="false" customHeight="false" outlineLevel="0" collapsed="false"/>
    <row r="167" customFormat="false" ht="13.8" hidden="false" customHeight="false" outlineLevel="0" collapsed="false"/>
    <row r="168" customFormat="false" ht="13.8" hidden="false" customHeight="false" outlineLevel="0" collapsed="false"/>
    <row r="169" customFormat="false" ht="13.8" hidden="false" customHeight="false" outlineLevel="0" collapsed="false"/>
    <row r="170" customFormat="false" ht="13.8" hidden="false" customHeight="false" outlineLevel="0" collapsed="false"/>
    <row r="171" customFormat="false" ht="13.8" hidden="false" customHeight="false" outlineLevel="0" collapsed="false"/>
    <row r="172" customFormat="false" ht="13.8" hidden="false" customHeight="false" outlineLevel="0" collapsed="false"/>
    <row r="173" customFormat="false" ht="13.8" hidden="false" customHeight="false" outlineLevel="0" collapsed="false"/>
    <row r="174" customFormat="false" ht="13.8" hidden="false" customHeight="false" outlineLevel="0" collapsed="false"/>
    <row r="175" customFormat="false" ht="13.8" hidden="false" customHeight="false" outlineLevel="0" collapsed="false"/>
    <row r="176" customFormat="false" ht="13.8" hidden="false" customHeight="false" outlineLevel="0" collapsed="false"/>
    <row r="177" customFormat="false" ht="13.8" hidden="false" customHeight="false" outlineLevel="0" collapsed="false"/>
    <row r="178" customFormat="false" ht="13.8" hidden="false" customHeight="false" outlineLevel="0" collapsed="false"/>
    <row r="179" customFormat="false" ht="13.8" hidden="false" customHeight="false" outlineLevel="0" collapsed="false"/>
    <row r="180" customFormat="false" ht="13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048576"/>
  <sheetViews>
    <sheetView showFormulas="false" showGridLines="true" showRowColHeaders="true" showZeros="true" rightToLeft="false" tabSelected="false" showOutlineSymbols="true" defaultGridColor="true" view="normal" topLeftCell="A4" colorId="64" zoomScale="100" zoomScaleNormal="100" zoomScalePageLayoutView="100" workbookViewId="0">
      <selection pane="topLeft" activeCell="P49" activeCellId="0" sqref="P49"/>
    </sheetView>
  </sheetViews>
  <sheetFormatPr defaultRowHeight="15" zeroHeight="false" outlineLevelRow="0" outlineLevelCol="0"/>
  <cols>
    <col collapsed="false" customWidth="true" hidden="false" outlineLevel="0" max="1" min="1" style="0" width="24.71"/>
    <col collapsed="false" customWidth="true" hidden="false" outlineLevel="0" max="2" min="2" style="0" width="7.57"/>
    <col collapsed="false" customWidth="true" hidden="false" outlineLevel="0" max="3" min="3" style="0" width="10.85"/>
    <col collapsed="false" customWidth="true" hidden="false" outlineLevel="0" max="4" min="4" style="1" width="16.57"/>
    <col collapsed="false" customWidth="true" hidden="false" outlineLevel="0" max="5" min="5" style="0" width="46.86"/>
    <col collapsed="false" customWidth="true" hidden="false" outlineLevel="0" max="1025" min="6" style="0" width="9.13"/>
  </cols>
  <sheetData>
    <row r="1" customFormat="false" ht="15" hidden="false" customHeight="false" outlineLevel="0" collapsed="false">
      <c r="A1" s="2" t="s">
        <v>450</v>
      </c>
      <c r="B1" s="2"/>
      <c r="C1" s="2"/>
      <c r="D1" s="3"/>
    </row>
    <row r="2" customFormat="false" ht="15" hidden="false" customHeight="false" outlineLevel="0" collapsed="false">
      <c r="A2" s="2" t="s">
        <v>1</v>
      </c>
      <c r="B2" s="2"/>
      <c r="C2" s="2"/>
      <c r="D2" s="3"/>
    </row>
    <row r="4" customFormat="false" ht="15" hidden="false" customHeight="false" outlineLevel="0" collapsed="false">
      <c r="A4" s="2" t="s">
        <v>2</v>
      </c>
      <c r="B4" s="2"/>
      <c r="C4" s="2"/>
      <c r="D4" s="3"/>
      <c r="E4" s="2"/>
    </row>
    <row r="5" customFormat="false" ht="15" hidden="false" customHeight="false" outlineLevel="0" collapsed="false">
      <c r="A5" s="2" t="s">
        <v>3</v>
      </c>
      <c r="B5" s="2"/>
      <c r="C5" s="2"/>
      <c r="D5" s="3"/>
      <c r="E5" s="2"/>
    </row>
    <row r="6" customFormat="false" ht="15" hidden="false" customHeight="false" outlineLevel="0" collapsed="false">
      <c r="A6" s="2"/>
      <c r="B6" s="2"/>
      <c r="C6" s="2"/>
      <c r="D6" s="3"/>
      <c r="E6" s="2"/>
    </row>
    <row r="7" customFormat="false" ht="15" hidden="false" customHeight="false" outlineLevel="0" collapsed="false">
      <c r="A7" s="2"/>
      <c r="B7" s="2"/>
      <c r="C7" s="2"/>
      <c r="D7" s="3"/>
      <c r="E7" s="2"/>
    </row>
    <row r="8" customFormat="false" ht="15" hidden="false" customHeight="false" outlineLevel="0" collapsed="false">
      <c r="A8" s="2" t="s">
        <v>451</v>
      </c>
      <c r="B8" s="2"/>
      <c r="C8" s="2" t="s">
        <v>452</v>
      </c>
      <c r="D8" s="3"/>
      <c r="E8" s="2"/>
    </row>
    <row r="10" customFormat="false" ht="15" hidden="false" customHeight="false" outlineLevel="0" collapsed="false">
      <c r="A10" s="4" t="s">
        <v>5</v>
      </c>
      <c r="B10" s="5" t="s">
        <v>6</v>
      </c>
      <c r="C10" s="5" t="s">
        <v>7</v>
      </c>
      <c r="D10" s="6" t="s">
        <v>8</v>
      </c>
      <c r="E10" s="5" t="s">
        <v>9</v>
      </c>
    </row>
    <row r="11" customFormat="false" ht="13.8" hidden="false" customHeight="false" outlineLevel="0" collapsed="false">
      <c r="A11" s="7" t="s">
        <v>10</v>
      </c>
      <c r="B11" s="8" t="s">
        <v>453</v>
      </c>
      <c r="C11" s="9" t="s">
        <v>15</v>
      </c>
      <c r="D11" s="10" t="n">
        <v>67067</v>
      </c>
      <c r="E11" s="11" t="s">
        <v>454</v>
      </c>
    </row>
    <row r="12" customFormat="false" ht="13.8" hidden="false" customHeight="false" outlineLevel="0" collapsed="false">
      <c r="A12" s="7"/>
      <c r="B12" s="8"/>
      <c r="C12" s="9" t="s">
        <v>15</v>
      </c>
      <c r="D12" s="10" t="n">
        <v>263550</v>
      </c>
      <c r="E12" s="11" t="s">
        <v>455</v>
      </c>
    </row>
    <row r="13" customFormat="false" ht="13.8" hidden="false" customHeight="false" outlineLevel="0" collapsed="false">
      <c r="A13" s="7"/>
      <c r="B13" s="8"/>
      <c r="C13" s="9" t="s">
        <v>15</v>
      </c>
      <c r="D13" s="10" t="n">
        <v>101369</v>
      </c>
      <c r="E13" s="11" t="s">
        <v>456</v>
      </c>
    </row>
    <row r="14" customFormat="false" ht="13.8" hidden="false" customHeight="false" outlineLevel="0" collapsed="false">
      <c r="A14" s="7"/>
      <c r="B14" s="8"/>
      <c r="C14" s="9" t="s">
        <v>15</v>
      </c>
      <c r="D14" s="10" t="n">
        <v>25136</v>
      </c>
      <c r="E14" s="11" t="s">
        <v>457</v>
      </c>
    </row>
    <row r="15" customFormat="false" ht="13.8" hidden="false" customHeight="false" outlineLevel="0" collapsed="false">
      <c r="A15" s="7"/>
      <c r="B15" s="8"/>
      <c r="C15" s="9" t="s">
        <v>15</v>
      </c>
      <c r="D15" s="10" t="n">
        <f aca="false">181432-35618-36862</f>
        <v>108952</v>
      </c>
      <c r="E15" s="11" t="s">
        <v>457</v>
      </c>
    </row>
    <row r="16" customFormat="false" ht="13.8" hidden="false" customHeight="false" outlineLevel="0" collapsed="false">
      <c r="A16" s="7"/>
      <c r="B16" s="8"/>
      <c r="C16" s="9" t="s">
        <v>15</v>
      </c>
      <c r="D16" s="10" t="n">
        <f aca="false">40871-4500</f>
        <v>36371</v>
      </c>
      <c r="E16" s="11" t="s">
        <v>457</v>
      </c>
    </row>
    <row r="17" customFormat="false" ht="13.8" hidden="false" customHeight="false" outlineLevel="0" collapsed="false">
      <c r="A17" s="7"/>
      <c r="B17" s="8"/>
      <c r="C17" s="9" t="s">
        <v>15</v>
      </c>
      <c r="D17" s="10" t="n">
        <f aca="false">115809-47659-1113</f>
        <v>67037</v>
      </c>
      <c r="E17" s="11" t="s">
        <v>457</v>
      </c>
    </row>
    <row r="18" customFormat="false" ht="13.8" hidden="false" customHeight="false" outlineLevel="0" collapsed="false">
      <c r="A18" s="7"/>
      <c r="B18" s="8"/>
      <c r="C18" s="9" t="s">
        <v>15</v>
      </c>
      <c r="D18" s="10" t="n">
        <v>251819</v>
      </c>
      <c r="E18" s="11" t="s">
        <v>457</v>
      </c>
    </row>
    <row r="19" customFormat="false" ht="13.8" hidden="false" customHeight="false" outlineLevel="0" collapsed="false">
      <c r="A19" s="7"/>
      <c r="B19" s="8"/>
      <c r="C19" s="9" t="s">
        <v>42</v>
      </c>
      <c r="D19" s="10" t="n">
        <v>2894</v>
      </c>
      <c r="E19" s="11" t="s">
        <v>458</v>
      </c>
    </row>
    <row r="20" customFormat="false" ht="13.8" hidden="false" customHeight="false" outlineLevel="0" collapsed="false">
      <c r="A20" s="7"/>
      <c r="B20" s="8"/>
      <c r="C20" s="9" t="s">
        <v>42</v>
      </c>
      <c r="D20" s="10" t="n">
        <v>2455</v>
      </c>
      <c r="E20" s="11" t="s">
        <v>459</v>
      </c>
    </row>
    <row r="21" customFormat="false" ht="13.8" hidden="false" customHeight="false" outlineLevel="0" collapsed="false">
      <c r="A21" s="7"/>
      <c r="B21" s="8"/>
      <c r="C21" s="9" t="s">
        <v>42</v>
      </c>
      <c r="D21" s="10" t="n">
        <v>60</v>
      </c>
      <c r="E21" s="11" t="s">
        <v>460</v>
      </c>
    </row>
    <row r="22" customFormat="false" ht="13.8" hidden="false" customHeight="false" outlineLevel="0" collapsed="false">
      <c r="A22" s="7"/>
      <c r="B22" s="8"/>
      <c r="C22" s="9" t="s">
        <v>42</v>
      </c>
      <c r="D22" s="10" t="n">
        <v>1700</v>
      </c>
      <c r="E22" s="11" t="s">
        <v>459</v>
      </c>
    </row>
    <row r="23" customFormat="false" ht="13.8" hidden="false" customHeight="false" outlineLevel="0" collapsed="false">
      <c r="A23" s="4" t="s">
        <v>28</v>
      </c>
      <c r="B23" s="4"/>
      <c r="C23" s="13"/>
      <c r="D23" s="14" t="n">
        <f aca="false">SUM(D11:D22)</f>
        <v>928410</v>
      </c>
      <c r="E23" s="15"/>
    </row>
    <row r="24" customFormat="false" ht="13.8" hidden="false" customHeight="false" outlineLevel="0" collapsed="false">
      <c r="A24" s="12" t="s">
        <v>29</v>
      </c>
      <c r="B24" s="12"/>
      <c r="C24" s="9" t="s">
        <v>15</v>
      </c>
      <c r="D24" s="10" t="n">
        <v>47659</v>
      </c>
      <c r="E24" s="12" t="s">
        <v>461</v>
      </c>
    </row>
    <row r="25" customFormat="false" ht="13.8" hidden="false" customHeight="false" outlineLevel="0" collapsed="false">
      <c r="A25" s="4" t="s">
        <v>31</v>
      </c>
      <c r="B25" s="4"/>
      <c r="C25" s="13"/>
      <c r="D25" s="14" t="n">
        <f aca="false">SUM(D24:D24)</f>
        <v>47659</v>
      </c>
      <c r="E25" s="4"/>
    </row>
    <row r="26" customFormat="false" ht="13.8" hidden="false" customHeight="false" outlineLevel="0" collapsed="false">
      <c r="A26" s="12" t="s">
        <v>32</v>
      </c>
      <c r="B26" s="12"/>
      <c r="C26" s="9"/>
      <c r="D26" s="10"/>
      <c r="E26" s="12"/>
    </row>
    <row r="27" customFormat="false" ht="13.8" hidden="false" customHeight="false" outlineLevel="0" collapsed="false">
      <c r="A27" s="12"/>
      <c r="B27" s="12"/>
      <c r="C27" s="9" t="s">
        <v>15</v>
      </c>
      <c r="D27" s="10" t="n">
        <v>1265</v>
      </c>
      <c r="E27" s="12" t="s">
        <v>462</v>
      </c>
    </row>
    <row r="28" customFormat="false" ht="13.8" hidden="false" customHeight="false" outlineLevel="0" collapsed="false">
      <c r="A28" s="12"/>
      <c r="B28" s="12"/>
      <c r="C28" s="9" t="s">
        <v>15</v>
      </c>
      <c r="D28" s="10" t="n">
        <v>4843</v>
      </c>
      <c r="E28" s="12" t="s">
        <v>463</v>
      </c>
    </row>
    <row r="29" customFormat="false" ht="13.8" hidden="false" customHeight="false" outlineLevel="0" collapsed="false">
      <c r="A29" s="12"/>
      <c r="B29" s="12"/>
      <c r="C29" s="9" t="s">
        <v>15</v>
      </c>
      <c r="D29" s="10" t="n">
        <v>1937</v>
      </c>
      <c r="E29" s="12" t="s">
        <v>464</v>
      </c>
    </row>
    <row r="30" customFormat="false" ht="13.8" hidden="false" customHeight="false" outlineLevel="0" collapsed="false">
      <c r="A30" s="12"/>
      <c r="B30" s="12"/>
      <c r="C30" s="9" t="s">
        <v>41</v>
      </c>
      <c r="D30" s="10" t="n">
        <v>10840</v>
      </c>
      <c r="E30" s="12" t="s">
        <v>37</v>
      </c>
    </row>
    <row r="31" customFormat="false" ht="13.8" hidden="false" customHeight="false" outlineLevel="0" collapsed="false">
      <c r="A31" s="12"/>
      <c r="B31" s="12"/>
      <c r="C31" s="9" t="s">
        <v>245</v>
      </c>
      <c r="D31" s="10" t="n">
        <v>490</v>
      </c>
      <c r="E31" s="12" t="s">
        <v>459</v>
      </c>
    </row>
    <row r="32" customFormat="false" ht="13.8" hidden="false" customHeight="false" outlineLevel="0" collapsed="false">
      <c r="A32" s="4" t="s">
        <v>38</v>
      </c>
      <c r="B32" s="4"/>
      <c r="C32" s="13"/>
      <c r="D32" s="14" t="n">
        <f aca="false">SUM(D26:D31)</f>
        <v>19375</v>
      </c>
      <c r="E32" s="11"/>
    </row>
    <row r="33" customFormat="false" ht="13.8" hidden="false" customHeight="false" outlineLevel="0" collapsed="false">
      <c r="A33" s="12" t="s">
        <v>39</v>
      </c>
      <c r="B33" s="12"/>
      <c r="C33" s="9" t="s">
        <v>188</v>
      </c>
      <c r="D33" s="10" t="n">
        <v>311</v>
      </c>
      <c r="E33" s="12" t="s">
        <v>465</v>
      </c>
    </row>
    <row r="34" customFormat="false" ht="13.8" hidden="false" customHeight="false" outlineLevel="0" collapsed="false">
      <c r="A34" s="12"/>
      <c r="B34" s="12"/>
      <c r="C34" s="9" t="s">
        <v>188</v>
      </c>
      <c r="D34" s="10" t="n">
        <v>311</v>
      </c>
      <c r="E34" s="12" t="s">
        <v>465</v>
      </c>
    </row>
    <row r="35" customFormat="false" ht="13.8" hidden="false" customHeight="false" outlineLevel="0" collapsed="false">
      <c r="A35" s="12"/>
      <c r="B35" s="12"/>
      <c r="C35" s="9" t="s">
        <v>236</v>
      </c>
      <c r="D35" s="10" t="n">
        <v>614</v>
      </c>
      <c r="E35" s="12" t="s">
        <v>465</v>
      </c>
    </row>
    <row r="36" customFormat="false" ht="13.8" hidden="false" customHeight="false" outlineLevel="0" collapsed="false">
      <c r="A36" s="12"/>
      <c r="B36" s="12"/>
      <c r="C36" s="9" t="s">
        <v>236</v>
      </c>
      <c r="D36" s="10" t="n">
        <v>614</v>
      </c>
      <c r="E36" s="12" t="s">
        <v>465</v>
      </c>
    </row>
    <row r="37" customFormat="false" ht="13.8" hidden="false" customHeight="false" outlineLevel="0" collapsed="false">
      <c r="A37" s="12"/>
      <c r="B37" s="12"/>
      <c r="C37" s="9" t="s">
        <v>236</v>
      </c>
      <c r="D37" s="10" t="n">
        <v>614</v>
      </c>
      <c r="E37" s="12" t="s">
        <v>465</v>
      </c>
    </row>
    <row r="38" customFormat="false" ht="13.8" hidden="false" customHeight="false" outlineLevel="0" collapsed="false">
      <c r="A38" s="12"/>
      <c r="B38" s="12"/>
      <c r="C38" s="9" t="s">
        <v>15</v>
      </c>
      <c r="D38" s="10" t="n">
        <v>530</v>
      </c>
      <c r="E38" s="12" t="s">
        <v>465</v>
      </c>
    </row>
    <row r="39" customFormat="false" ht="13.8" hidden="false" customHeight="false" outlineLevel="0" collapsed="false">
      <c r="A39" s="12"/>
      <c r="B39" s="12"/>
      <c r="C39" s="9" t="s">
        <v>15</v>
      </c>
      <c r="D39" s="10" t="n">
        <v>250</v>
      </c>
      <c r="E39" s="12" t="s">
        <v>465</v>
      </c>
    </row>
    <row r="40" customFormat="false" ht="13.8" hidden="false" customHeight="false" outlineLevel="0" collapsed="false">
      <c r="A40" s="12"/>
      <c r="B40" s="12"/>
      <c r="C40" s="9" t="s">
        <v>79</v>
      </c>
      <c r="D40" s="10" t="n">
        <v>311</v>
      </c>
      <c r="E40" s="12" t="s">
        <v>465</v>
      </c>
    </row>
    <row r="41" customFormat="false" ht="13.8" hidden="false" customHeight="false" outlineLevel="0" collapsed="false">
      <c r="A41" s="12"/>
      <c r="B41" s="12"/>
      <c r="C41" s="9" t="s">
        <v>42</v>
      </c>
      <c r="D41" s="10" t="n">
        <v>311</v>
      </c>
      <c r="E41" s="12" t="s">
        <v>465</v>
      </c>
    </row>
    <row r="42" customFormat="false" ht="13.8" hidden="false" customHeight="false" outlineLevel="0" collapsed="false">
      <c r="A42" s="4" t="s">
        <v>43</v>
      </c>
      <c r="B42" s="4"/>
      <c r="C42" s="13"/>
      <c r="D42" s="14" t="n">
        <f aca="false">SUM(D33:D41)</f>
        <v>3866</v>
      </c>
      <c r="E42" s="17"/>
    </row>
    <row r="43" customFormat="false" ht="13.8" hidden="false" customHeight="false" outlineLevel="0" collapsed="false">
      <c r="A43" s="12" t="s">
        <v>44</v>
      </c>
      <c r="B43" s="12"/>
      <c r="C43" s="9" t="s">
        <v>15</v>
      </c>
      <c r="D43" s="10" t="n">
        <v>36862</v>
      </c>
      <c r="E43" s="12" t="s">
        <v>171</v>
      </c>
    </row>
    <row r="44" customFormat="false" ht="13.8" hidden="false" customHeight="false" outlineLevel="0" collapsed="false">
      <c r="A44" s="4" t="s">
        <v>45</v>
      </c>
      <c r="B44" s="4"/>
      <c r="C44" s="13"/>
      <c r="D44" s="14" t="n">
        <f aca="false">SUM(D43:D43)</f>
        <v>36862</v>
      </c>
      <c r="E44" s="4"/>
    </row>
    <row r="45" customFormat="false" ht="13.8" hidden="false" customHeight="false" outlineLevel="0" collapsed="false">
      <c r="A45" s="17" t="s">
        <v>50</v>
      </c>
      <c r="B45" s="17"/>
      <c r="C45" s="17" t="n">
        <v>12</v>
      </c>
      <c r="D45" s="20" t="n">
        <v>5613</v>
      </c>
      <c r="E45" s="17" t="s">
        <v>27</v>
      </c>
    </row>
    <row r="46" customFormat="false" ht="13.8" hidden="false" customHeight="false" outlineLevel="0" collapsed="false">
      <c r="A46" s="4" t="s">
        <v>52</v>
      </c>
      <c r="B46" s="17"/>
      <c r="C46" s="17"/>
      <c r="D46" s="21" t="n">
        <f aca="false">SUM(D45:D45)</f>
        <v>5613</v>
      </c>
      <c r="E46" s="17"/>
    </row>
    <row r="47" s="53" customFormat="true" ht="13.8" hidden="false" customHeight="false" outlineLevel="0" collapsed="false">
      <c r="A47" s="12" t="s">
        <v>46</v>
      </c>
      <c r="B47" s="12"/>
      <c r="C47" s="12" t="n">
        <v>12</v>
      </c>
      <c r="D47" s="63" t="n">
        <v>23353</v>
      </c>
      <c r="E47" s="12" t="s">
        <v>466</v>
      </c>
    </row>
    <row r="48" s="53" customFormat="true" ht="13.8" hidden="false" customHeight="false" outlineLevel="0" collapsed="false">
      <c r="A48" s="12"/>
      <c r="B48" s="12"/>
      <c r="C48" s="12" t="n">
        <v>12</v>
      </c>
      <c r="D48" s="63" t="n">
        <v>35618</v>
      </c>
      <c r="E48" s="12" t="s">
        <v>467</v>
      </c>
    </row>
    <row r="49" customFormat="false" ht="13.8" hidden="false" customHeight="false" outlineLevel="0" collapsed="false">
      <c r="A49" s="4" t="s">
        <v>468</v>
      </c>
      <c r="B49" s="17"/>
      <c r="C49" s="17"/>
      <c r="D49" s="21" t="n">
        <f aca="false">SUM(D47:D48)</f>
        <v>58971</v>
      </c>
      <c r="E49" s="17"/>
    </row>
    <row r="50" customFormat="false" ht="13.8" hidden="false" customHeight="false" outlineLevel="0" collapsed="false">
      <c r="A50" s="64" t="s">
        <v>174</v>
      </c>
      <c r="B50" s="2"/>
      <c r="C50" s="2"/>
      <c r="D50" s="3" t="n">
        <f aca="false">SUM(D23+D25+D32+D42+D44+D46+D49)</f>
        <v>1100756</v>
      </c>
    </row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MJ104857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D187" activeCellId="0" sqref="D187"/>
    </sheetView>
  </sheetViews>
  <sheetFormatPr defaultRowHeight="15" zeroHeight="false" outlineLevelRow="0" outlineLevelCol="0"/>
  <cols>
    <col collapsed="false" customWidth="true" hidden="false" outlineLevel="0" max="1" min="1" style="0" width="25.4"/>
    <col collapsed="false" customWidth="true" hidden="false" outlineLevel="0" max="2" min="2" style="0" width="8.67"/>
    <col collapsed="false" customWidth="true" hidden="false" outlineLevel="0" max="3" min="3" style="0" width="35.29"/>
    <col collapsed="false" customWidth="true" hidden="false" outlineLevel="0" max="4" min="4" style="0" width="13.43"/>
    <col collapsed="false" customWidth="true" hidden="false" outlineLevel="0" max="5" min="5" style="0" width="95.71"/>
    <col collapsed="false" customWidth="true" hidden="false" outlineLevel="0" max="1025" min="6" style="0" width="8.67"/>
  </cols>
  <sheetData>
    <row r="1" customFormat="false" ht="15" hidden="false" customHeight="false" outlineLevel="0" collapsed="false">
      <c r="A1" s="2" t="s">
        <v>367</v>
      </c>
      <c r="B1" s="2"/>
      <c r="C1" s="2"/>
      <c r="D1" s="2"/>
    </row>
    <row r="2" customFormat="false" ht="15" hidden="false" customHeight="false" outlineLevel="0" collapsed="false">
      <c r="A2" s="2" t="s">
        <v>1</v>
      </c>
      <c r="B2" s="2"/>
      <c r="C2" s="2"/>
      <c r="D2" s="2"/>
    </row>
    <row r="3" customFormat="false" ht="15" hidden="false" customHeight="false" outlineLevel="0" collapsed="false">
      <c r="A3" s="2"/>
      <c r="B3" s="2"/>
      <c r="C3" s="2"/>
      <c r="D3" s="2"/>
    </row>
    <row r="4" customFormat="false" ht="15" hidden="false" customHeight="false" outlineLevel="0" collapsed="false">
      <c r="A4" s="2" t="s">
        <v>2</v>
      </c>
      <c r="B4" s="2"/>
      <c r="C4" s="2"/>
      <c r="D4" s="2"/>
    </row>
    <row r="5" customFormat="false" ht="15" hidden="false" customHeight="false" outlineLevel="0" collapsed="false">
      <c r="A5" s="2" t="s">
        <v>54</v>
      </c>
      <c r="B5" s="2"/>
      <c r="C5" s="2"/>
      <c r="D5" s="2"/>
    </row>
    <row r="6" customFormat="false" ht="15" hidden="false" customHeight="false" outlineLevel="0" collapsed="false">
      <c r="A6" s="2"/>
      <c r="B6" s="2"/>
      <c r="C6" s="2"/>
      <c r="D6" s="2"/>
    </row>
    <row r="7" customFormat="false" ht="15" hidden="false" customHeight="false" outlineLevel="0" collapsed="false">
      <c r="A7" s="2"/>
      <c r="B7" s="2"/>
      <c r="C7" s="2"/>
      <c r="D7" s="2"/>
    </row>
    <row r="8" customFormat="false" ht="15" hidden="false" customHeight="false" outlineLevel="0" collapsed="false">
      <c r="A8" s="2" t="s">
        <v>469</v>
      </c>
      <c r="B8" s="2"/>
      <c r="C8" s="2"/>
      <c r="D8" s="60"/>
      <c r="E8" s="61"/>
    </row>
    <row r="10" customFormat="false" ht="15" hidden="false" customHeight="false" outlineLevel="0" collapsed="false">
      <c r="A10" s="4" t="s">
        <v>5</v>
      </c>
      <c r="B10" s="5" t="s">
        <v>6</v>
      </c>
      <c r="C10" s="5" t="s">
        <v>7</v>
      </c>
      <c r="D10" s="5" t="s">
        <v>8</v>
      </c>
      <c r="E10" s="4" t="s">
        <v>9</v>
      </c>
    </row>
    <row r="11" customFormat="false" ht="15" hidden="false" customHeight="false" outlineLevel="0" collapsed="false">
      <c r="A11" s="7" t="s">
        <v>55</v>
      </c>
      <c r="B11" s="5"/>
      <c r="C11" s="9"/>
      <c r="D11" s="22"/>
      <c r="E11" s="12"/>
    </row>
    <row r="12" customFormat="false" ht="15" hidden="false" customHeight="false" outlineLevel="0" collapsed="false">
      <c r="A12" s="7"/>
      <c r="B12" s="8"/>
      <c r="C12" s="22"/>
      <c r="D12" s="22"/>
      <c r="E12" s="12"/>
    </row>
    <row r="13" customFormat="false" ht="15" hidden="false" customHeight="false" outlineLevel="0" collapsed="false">
      <c r="A13" s="23" t="s">
        <v>56</v>
      </c>
      <c r="B13" s="8"/>
      <c r="C13" s="22"/>
      <c r="D13" s="22" t="n">
        <f aca="false">SUM(D11:D12)</f>
        <v>0</v>
      </c>
      <c r="E13" s="12"/>
    </row>
    <row r="14" s="5" customFormat="true" ht="13.8" hidden="false" customHeight="false" outlineLevel="0" collapsed="false">
      <c r="A14" s="62" t="s">
        <v>178</v>
      </c>
      <c r="C14" s="22" t="n">
        <v>8</v>
      </c>
      <c r="D14" s="10" t="n">
        <v>35</v>
      </c>
      <c r="E14" s="44" t="s">
        <v>470</v>
      </c>
      <c r="F14" s="65"/>
      <c r="G14" s="66"/>
      <c r="H14" s="67"/>
      <c r="I14" s="68"/>
      <c r="J14" s="65"/>
      <c r="K14" s="66"/>
      <c r="L14" s="67"/>
      <c r="M14" s="68"/>
      <c r="N14" s="65"/>
      <c r="O14" s="66"/>
      <c r="P14" s="67"/>
      <c r="Q14" s="68"/>
      <c r="R14" s="65"/>
      <c r="S14" s="66"/>
      <c r="T14" s="67"/>
      <c r="U14" s="68"/>
      <c r="V14" s="65"/>
      <c r="W14" s="66"/>
      <c r="X14" s="67"/>
      <c r="Y14" s="68"/>
      <c r="Z14" s="65"/>
      <c r="AA14" s="66"/>
      <c r="AB14" s="67"/>
      <c r="AC14" s="68"/>
      <c r="AD14" s="65"/>
      <c r="AE14" s="66"/>
      <c r="AF14" s="67"/>
      <c r="AG14" s="68"/>
      <c r="AH14" s="65"/>
      <c r="AI14" s="66"/>
      <c r="AJ14" s="67"/>
      <c r="AK14" s="68"/>
      <c r="AL14" s="65"/>
      <c r="AM14" s="66"/>
      <c r="AN14" s="67"/>
      <c r="AO14" s="68"/>
      <c r="AP14" s="65"/>
      <c r="AQ14" s="66"/>
      <c r="AR14" s="67"/>
      <c r="AS14" s="68"/>
      <c r="AT14" s="65"/>
      <c r="AU14" s="66"/>
      <c r="AV14" s="67"/>
      <c r="AW14" s="68"/>
      <c r="AX14" s="65"/>
      <c r="AY14" s="66"/>
      <c r="AZ14" s="67"/>
      <c r="BA14" s="68"/>
      <c r="BB14" s="65"/>
      <c r="BC14" s="66"/>
      <c r="BD14" s="67"/>
      <c r="BE14" s="68"/>
      <c r="BF14" s="65"/>
      <c r="BG14" s="66"/>
      <c r="BH14" s="67"/>
      <c r="BI14" s="68"/>
      <c r="BJ14" s="65"/>
      <c r="BK14" s="66"/>
      <c r="BL14" s="67"/>
      <c r="BM14" s="68"/>
      <c r="BN14" s="65"/>
      <c r="BO14" s="66"/>
      <c r="BP14" s="67"/>
      <c r="BQ14" s="68"/>
      <c r="BR14" s="65"/>
      <c r="BS14" s="66"/>
      <c r="BT14" s="67"/>
      <c r="BU14" s="68"/>
      <c r="BV14" s="65"/>
      <c r="BW14" s="66"/>
      <c r="BX14" s="67"/>
      <c r="BY14" s="68"/>
      <c r="BZ14" s="65"/>
      <c r="CA14" s="66"/>
      <c r="CB14" s="67"/>
      <c r="CC14" s="68"/>
      <c r="CD14" s="65"/>
      <c r="CE14" s="66"/>
      <c r="CF14" s="67"/>
      <c r="CG14" s="68"/>
      <c r="CH14" s="65"/>
      <c r="CI14" s="66"/>
      <c r="CJ14" s="67"/>
      <c r="CK14" s="68"/>
      <c r="CL14" s="65"/>
      <c r="CM14" s="66"/>
      <c r="CN14" s="67"/>
      <c r="CO14" s="68"/>
      <c r="CP14" s="65"/>
      <c r="CQ14" s="66"/>
      <c r="CR14" s="67"/>
      <c r="CS14" s="68"/>
      <c r="CT14" s="65"/>
      <c r="CU14" s="66"/>
      <c r="CV14" s="67"/>
      <c r="CW14" s="68"/>
      <c r="CX14" s="65"/>
      <c r="CY14" s="66"/>
      <c r="CZ14" s="67"/>
      <c r="DA14" s="68"/>
      <c r="DB14" s="65"/>
      <c r="DC14" s="66"/>
      <c r="DD14" s="67"/>
      <c r="DE14" s="68"/>
      <c r="DF14" s="65"/>
      <c r="DG14" s="66"/>
      <c r="DH14" s="67"/>
      <c r="DI14" s="68"/>
      <c r="DJ14" s="65"/>
      <c r="DK14" s="66"/>
      <c r="DL14" s="67"/>
      <c r="DM14" s="68"/>
      <c r="DN14" s="65"/>
      <c r="DO14" s="66"/>
      <c r="DP14" s="67"/>
      <c r="DQ14" s="68"/>
      <c r="DR14" s="65"/>
      <c r="DS14" s="66"/>
      <c r="DT14" s="67"/>
      <c r="DU14" s="68"/>
      <c r="DV14" s="65"/>
      <c r="DW14" s="66"/>
      <c r="DX14" s="67"/>
      <c r="DY14" s="68"/>
      <c r="DZ14" s="65"/>
      <c r="EA14" s="66"/>
      <c r="EB14" s="69"/>
      <c r="EC14" s="62" t="s">
        <v>178</v>
      </c>
      <c r="EE14" s="22"/>
      <c r="EF14" s="10"/>
      <c r="EG14" s="62" t="s">
        <v>178</v>
      </c>
      <c r="EI14" s="22"/>
      <c r="EJ14" s="10"/>
      <c r="EK14" s="62" t="s">
        <v>178</v>
      </c>
      <c r="EM14" s="22"/>
      <c r="EN14" s="10"/>
      <c r="EO14" s="62" t="s">
        <v>178</v>
      </c>
      <c r="EQ14" s="22"/>
      <c r="ER14" s="10"/>
      <c r="ES14" s="62" t="s">
        <v>178</v>
      </c>
      <c r="EU14" s="22"/>
      <c r="EV14" s="10"/>
      <c r="EW14" s="62" t="s">
        <v>178</v>
      </c>
      <c r="EY14" s="22"/>
      <c r="EZ14" s="10"/>
      <c r="FA14" s="62" t="s">
        <v>178</v>
      </c>
      <c r="FC14" s="22"/>
      <c r="FD14" s="10"/>
      <c r="FE14" s="62" t="s">
        <v>178</v>
      </c>
      <c r="FG14" s="22"/>
      <c r="FH14" s="10"/>
      <c r="FI14" s="62" t="s">
        <v>178</v>
      </c>
      <c r="FK14" s="22"/>
      <c r="FL14" s="10"/>
      <c r="FM14" s="62" t="s">
        <v>178</v>
      </c>
      <c r="FO14" s="22"/>
      <c r="FP14" s="10"/>
      <c r="FQ14" s="62" t="s">
        <v>178</v>
      </c>
      <c r="FS14" s="22"/>
      <c r="FT14" s="10"/>
      <c r="FU14" s="62" t="s">
        <v>178</v>
      </c>
      <c r="FW14" s="22"/>
      <c r="FX14" s="10"/>
      <c r="FY14" s="62" t="s">
        <v>178</v>
      </c>
      <c r="GA14" s="22"/>
      <c r="GB14" s="10"/>
      <c r="GC14" s="62" t="s">
        <v>178</v>
      </c>
      <c r="GE14" s="22"/>
      <c r="GF14" s="10"/>
      <c r="GG14" s="62" t="s">
        <v>178</v>
      </c>
      <c r="GI14" s="22"/>
      <c r="GJ14" s="10"/>
      <c r="GK14" s="62" t="s">
        <v>178</v>
      </c>
      <c r="GM14" s="22"/>
      <c r="GN14" s="10"/>
      <c r="GO14" s="62" t="s">
        <v>178</v>
      </c>
      <c r="GQ14" s="22"/>
      <c r="GR14" s="10"/>
      <c r="GS14" s="62" t="s">
        <v>178</v>
      </c>
      <c r="GU14" s="22"/>
      <c r="GV14" s="10"/>
      <c r="GW14" s="62" t="s">
        <v>178</v>
      </c>
      <c r="GY14" s="22"/>
      <c r="GZ14" s="10"/>
      <c r="HA14" s="62" t="s">
        <v>178</v>
      </c>
      <c r="HC14" s="22"/>
      <c r="HD14" s="10"/>
      <c r="HE14" s="62" t="s">
        <v>178</v>
      </c>
      <c r="HG14" s="22"/>
      <c r="HH14" s="10"/>
      <c r="HI14" s="62" t="s">
        <v>178</v>
      </c>
      <c r="HK14" s="22"/>
      <c r="HL14" s="10"/>
      <c r="HM14" s="62" t="s">
        <v>178</v>
      </c>
      <c r="HO14" s="22"/>
      <c r="HP14" s="10"/>
      <c r="HQ14" s="62" t="s">
        <v>178</v>
      </c>
      <c r="HS14" s="22"/>
      <c r="HT14" s="10"/>
      <c r="HU14" s="62" t="s">
        <v>178</v>
      </c>
      <c r="HW14" s="22"/>
      <c r="HX14" s="10"/>
      <c r="HY14" s="62" t="s">
        <v>178</v>
      </c>
      <c r="IA14" s="22"/>
      <c r="IB14" s="10"/>
      <c r="IC14" s="62" t="s">
        <v>178</v>
      </c>
      <c r="IE14" s="22"/>
      <c r="IF14" s="10"/>
      <c r="IG14" s="62" t="s">
        <v>178</v>
      </c>
      <c r="II14" s="22"/>
      <c r="IJ14" s="10"/>
      <c r="IK14" s="62" t="s">
        <v>178</v>
      </c>
      <c r="IM14" s="22"/>
      <c r="IN14" s="10"/>
      <c r="IO14" s="62" t="s">
        <v>178</v>
      </c>
      <c r="IQ14" s="22"/>
      <c r="IR14" s="10"/>
      <c r="IS14" s="62" t="s">
        <v>178</v>
      </c>
      <c r="IU14" s="22"/>
      <c r="IV14" s="10"/>
      <c r="IW14" s="62" t="s">
        <v>178</v>
      </c>
      <c r="IY14" s="22"/>
      <c r="IZ14" s="10"/>
      <c r="JA14" s="62" t="s">
        <v>178</v>
      </c>
      <c r="JC14" s="22"/>
      <c r="JD14" s="10"/>
      <c r="JE14" s="62" t="s">
        <v>178</v>
      </c>
      <c r="JG14" s="22"/>
      <c r="JH14" s="10"/>
      <c r="JI14" s="62" t="s">
        <v>178</v>
      </c>
      <c r="JK14" s="22"/>
      <c r="JL14" s="10"/>
      <c r="JM14" s="62" t="s">
        <v>178</v>
      </c>
      <c r="JO14" s="22"/>
      <c r="JP14" s="10"/>
      <c r="JQ14" s="62" t="s">
        <v>178</v>
      </c>
      <c r="JS14" s="22"/>
      <c r="JT14" s="10"/>
      <c r="JU14" s="62" t="s">
        <v>178</v>
      </c>
      <c r="JW14" s="22"/>
      <c r="JX14" s="10"/>
      <c r="JY14" s="62" t="s">
        <v>178</v>
      </c>
      <c r="KA14" s="22"/>
      <c r="KB14" s="10"/>
      <c r="KC14" s="62" t="s">
        <v>178</v>
      </c>
      <c r="KE14" s="22"/>
      <c r="KF14" s="10"/>
      <c r="KG14" s="62" t="s">
        <v>178</v>
      </c>
      <c r="KI14" s="22"/>
      <c r="KJ14" s="10"/>
      <c r="KK14" s="62" t="s">
        <v>178</v>
      </c>
      <c r="KM14" s="22"/>
      <c r="KN14" s="10"/>
      <c r="KO14" s="62" t="s">
        <v>178</v>
      </c>
      <c r="KQ14" s="22"/>
      <c r="KR14" s="10"/>
      <c r="KS14" s="62" t="s">
        <v>178</v>
      </c>
      <c r="KU14" s="22"/>
      <c r="KV14" s="10"/>
      <c r="KW14" s="62" t="s">
        <v>178</v>
      </c>
      <c r="KY14" s="22"/>
      <c r="KZ14" s="10"/>
      <c r="LA14" s="62" t="s">
        <v>178</v>
      </c>
      <c r="LC14" s="22"/>
      <c r="LD14" s="10"/>
      <c r="LE14" s="62" t="s">
        <v>178</v>
      </c>
      <c r="LG14" s="22"/>
      <c r="LH14" s="10"/>
      <c r="LI14" s="62" t="s">
        <v>178</v>
      </c>
      <c r="LK14" s="22"/>
      <c r="LL14" s="10"/>
      <c r="LM14" s="62" t="s">
        <v>178</v>
      </c>
      <c r="LO14" s="22"/>
      <c r="LP14" s="10"/>
      <c r="LQ14" s="62" t="s">
        <v>178</v>
      </c>
      <c r="LS14" s="22"/>
      <c r="LT14" s="10"/>
      <c r="LU14" s="62" t="s">
        <v>178</v>
      </c>
      <c r="LW14" s="22"/>
      <c r="LX14" s="10"/>
      <c r="LY14" s="62" t="s">
        <v>178</v>
      </c>
      <c r="MA14" s="22"/>
      <c r="MB14" s="10"/>
      <c r="MC14" s="62" t="s">
        <v>178</v>
      </c>
      <c r="ME14" s="22"/>
      <c r="MF14" s="10"/>
      <c r="MG14" s="62" t="s">
        <v>178</v>
      </c>
      <c r="MI14" s="22"/>
      <c r="MJ14" s="10"/>
      <c r="MK14" s="62" t="s">
        <v>178</v>
      </c>
      <c r="MM14" s="22"/>
      <c r="MN14" s="10"/>
      <c r="MO14" s="62" t="s">
        <v>178</v>
      </c>
      <c r="MQ14" s="22"/>
      <c r="MR14" s="10"/>
      <c r="MS14" s="62" t="s">
        <v>178</v>
      </c>
      <c r="MU14" s="22"/>
      <c r="MV14" s="10"/>
      <c r="MW14" s="62" t="s">
        <v>178</v>
      </c>
      <c r="MY14" s="22"/>
      <c r="MZ14" s="10"/>
      <c r="NA14" s="62" t="s">
        <v>178</v>
      </c>
      <c r="NC14" s="22"/>
      <c r="ND14" s="10"/>
      <c r="NE14" s="62" t="s">
        <v>178</v>
      </c>
      <c r="NG14" s="22"/>
      <c r="NH14" s="10"/>
      <c r="NI14" s="62" t="s">
        <v>178</v>
      </c>
      <c r="NK14" s="22"/>
      <c r="NL14" s="10"/>
      <c r="NM14" s="62" t="s">
        <v>178</v>
      </c>
      <c r="NO14" s="22"/>
      <c r="NP14" s="10"/>
      <c r="NQ14" s="62" t="s">
        <v>178</v>
      </c>
      <c r="NS14" s="22"/>
      <c r="NT14" s="10"/>
      <c r="NU14" s="62" t="s">
        <v>178</v>
      </c>
      <c r="NW14" s="22"/>
      <c r="NX14" s="10"/>
      <c r="NY14" s="62" t="s">
        <v>178</v>
      </c>
      <c r="OA14" s="22"/>
      <c r="OB14" s="10"/>
      <c r="OC14" s="62" t="s">
        <v>178</v>
      </c>
      <c r="OE14" s="22"/>
      <c r="OF14" s="10"/>
      <c r="OG14" s="62" t="s">
        <v>178</v>
      </c>
      <c r="OI14" s="22"/>
      <c r="OJ14" s="10"/>
      <c r="OK14" s="62" t="s">
        <v>178</v>
      </c>
      <c r="OM14" s="22"/>
      <c r="ON14" s="10"/>
      <c r="OO14" s="62" t="s">
        <v>178</v>
      </c>
      <c r="OQ14" s="22"/>
      <c r="OR14" s="10"/>
      <c r="OS14" s="62" t="s">
        <v>178</v>
      </c>
      <c r="OU14" s="22"/>
      <c r="OV14" s="10"/>
      <c r="OW14" s="62" t="s">
        <v>178</v>
      </c>
      <c r="OY14" s="22"/>
      <c r="OZ14" s="10"/>
      <c r="PA14" s="62" t="s">
        <v>178</v>
      </c>
      <c r="PC14" s="22"/>
      <c r="PD14" s="10"/>
      <c r="PE14" s="62" t="s">
        <v>178</v>
      </c>
      <c r="PG14" s="22"/>
      <c r="PH14" s="10"/>
      <c r="PI14" s="62" t="s">
        <v>178</v>
      </c>
      <c r="PK14" s="22"/>
      <c r="PL14" s="10"/>
      <c r="PM14" s="62" t="s">
        <v>178</v>
      </c>
      <c r="PO14" s="22"/>
      <c r="PP14" s="10"/>
      <c r="PQ14" s="62" t="s">
        <v>178</v>
      </c>
      <c r="PS14" s="22"/>
      <c r="PT14" s="10"/>
      <c r="PU14" s="62" t="s">
        <v>178</v>
      </c>
      <c r="PW14" s="22"/>
      <c r="PX14" s="10"/>
      <c r="PY14" s="62" t="s">
        <v>178</v>
      </c>
      <c r="QA14" s="22"/>
      <c r="QB14" s="10"/>
      <c r="QC14" s="62" t="s">
        <v>178</v>
      </c>
      <c r="QE14" s="22"/>
      <c r="QF14" s="10"/>
      <c r="QG14" s="62" t="s">
        <v>178</v>
      </c>
      <c r="QI14" s="22"/>
      <c r="QJ14" s="10"/>
      <c r="QK14" s="62" t="s">
        <v>178</v>
      </c>
      <c r="QM14" s="22"/>
      <c r="QN14" s="10"/>
      <c r="QO14" s="62" t="s">
        <v>178</v>
      </c>
      <c r="QQ14" s="22"/>
      <c r="QR14" s="10"/>
      <c r="QS14" s="62" t="s">
        <v>178</v>
      </c>
      <c r="QU14" s="22"/>
      <c r="QV14" s="10"/>
      <c r="QW14" s="62" t="s">
        <v>178</v>
      </c>
      <c r="QY14" s="22"/>
      <c r="QZ14" s="10"/>
      <c r="RA14" s="62" t="s">
        <v>178</v>
      </c>
      <c r="RC14" s="22"/>
      <c r="RD14" s="10"/>
      <c r="RE14" s="62" t="s">
        <v>178</v>
      </c>
      <c r="RG14" s="22"/>
      <c r="RH14" s="10"/>
      <c r="RI14" s="62" t="s">
        <v>178</v>
      </c>
      <c r="RK14" s="22"/>
      <c r="RL14" s="10"/>
      <c r="RM14" s="62" t="s">
        <v>178</v>
      </c>
      <c r="RO14" s="22"/>
      <c r="RP14" s="10"/>
      <c r="RQ14" s="62" t="s">
        <v>178</v>
      </c>
      <c r="RS14" s="22"/>
      <c r="RT14" s="10"/>
      <c r="RU14" s="62" t="s">
        <v>178</v>
      </c>
      <c r="RW14" s="22"/>
      <c r="RX14" s="10"/>
      <c r="RY14" s="62" t="s">
        <v>178</v>
      </c>
      <c r="SA14" s="22"/>
      <c r="SB14" s="10"/>
      <c r="SC14" s="62" t="s">
        <v>178</v>
      </c>
      <c r="SE14" s="22"/>
      <c r="SF14" s="10"/>
      <c r="SG14" s="62" t="s">
        <v>178</v>
      </c>
      <c r="SI14" s="22"/>
      <c r="SJ14" s="10"/>
      <c r="SK14" s="62" t="s">
        <v>178</v>
      </c>
      <c r="SM14" s="22"/>
      <c r="SN14" s="10"/>
      <c r="SO14" s="62" t="s">
        <v>178</v>
      </c>
      <c r="SQ14" s="22"/>
      <c r="SR14" s="10"/>
      <c r="SS14" s="62" t="s">
        <v>178</v>
      </c>
      <c r="SU14" s="22"/>
      <c r="SV14" s="10"/>
      <c r="SW14" s="62" t="s">
        <v>178</v>
      </c>
      <c r="SY14" s="22"/>
      <c r="SZ14" s="10"/>
      <c r="TA14" s="62" t="s">
        <v>178</v>
      </c>
      <c r="TC14" s="22"/>
      <c r="TD14" s="10"/>
      <c r="TE14" s="62" t="s">
        <v>178</v>
      </c>
      <c r="TG14" s="22"/>
      <c r="TH14" s="10"/>
      <c r="TI14" s="62" t="s">
        <v>178</v>
      </c>
      <c r="TK14" s="22"/>
      <c r="TL14" s="10"/>
      <c r="TM14" s="62" t="s">
        <v>178</v>
      </c>
      <c r="TO14" s="22"/>
      <c r="TP14" s="10"/>
      <c r="TQ14" s="62" t="s">
        <v>178</v>
      </c>
      <c r="TS14" s="22"/>
      <c r="TT14" s="10"/>
      <c r="TU14" s="62" t="s">
        <v>178</v>
      </c>
      <c r="TW14" s="22"/>
      <c r="TX14" s="10"/>
      <c r="TY14" s="62" t="s">
        <v>178</v>
      </c>
      <c r="UA14" s="22"/>
      <c r="UB14" s="10"/>
      <c r="UC14" s="62" t="s">
        <v>178</v>
      </c>
      <c r="UE14" s="22"/>
      <c r="UF14" s="10"/>
      <c r="UG14" s="62" t="s">
        <v>178</v>
      </c>
      <c r="UI14" s="22"/>
      <c r="UJ14" s="10"/>
      <c r="UK14" s="62" t="s">
        <v>178</v>
      </c>
      <c r="UM14" s="22"/>
      <c r="UN14" s="10"/>
      <c r="UO14" s="62" t="s">
        <v>178</v>
      </c>
      <c r="UQ14" s="22"/>
      <c r="UR14" s="10"/>
      <c r="US14" s="62" t="s">
        <v>178</v>
      </c>
      <c r="UU14" s="22"/>
      <c r="UV14" s="10"/>
      <c r="UW14" s="62" t="s">
        <v>178</v>
      </c>
      <c r="UY14" s="22"/>
      <c r="UZ14" s="10"/>
      <c r="VA14" s="62" t="s">
        <v>178</v>
      </c>
      <c r="VC14" s="22"/>
      <c r="VD14" s="10"/>
      <c r="VE14" s="62" t="s">
        <v>178</v>
      </c>
      <c r="VG14" s="22"/>
      <c r="VH14" s="10"/>
      <c r="VI14" s="62" t="s">
        <v>178</v>
      </c>
      <c r="VK14" s="22"/>
      <c r="VL14" s="10"/>
      <c r="VM14" s="62" t="s">
        <v>178</v>
      </c>
      <c r="VO14" s="22"/>
      <c r="VP14" s="10"/>
      <c r="VQ14" s="62" t="s">
        <v>178</v>
      </c>
      <c r="VS14" s="22"/>
      <c r="VT14" s="10"/>
      <c r="VU14" s="62" t="s">
        <v>178</v>
      </c>
      <c r="VW14" s="22"/>
      <c r="VX14" s="10"/>
      <c r="VY14" s="62" t="s">
        <v>178</v>
      </c>
      <c r="WA14" s="22"/>
      <c r="WB14" s="10"/>
      <c r="WC14" s="62" t="s">
        <v>178</v>
      </c>
      <c r="WE14" s="22"/>
      <c r="WF14" s="10"/>
      <c r="WG14" s="62" t="s">
        <v>178</v>
      </c>
      <c r="WI14" s="22"/>
      <c r="WJ14" s="10"/>
      <c r="WK14" s="62" t="s">
        <v>178</v>
      </c>
      <c r="WM14" s="22"/>
      <c r="WN14" s="10"/>
      <c r="WO14" s="62" t="s">
        <v>178</v>
      </c>
      <c r="WQ14" s="22"/>
      <c r="WR14" s="10"/>
      <c r="WS14" s="62" t="s">
        <v>178</v>
      </c>
      <c r="WU14" s="22"/>
      <c r="WV14" s="10"/>
      <c r="WW14" s="62" t="s">
        <v>178</v>
      </c>
      <c r="WY14" s="22"/>
      <c r="WZ14" s="10"/>
      <c r="XA14" s="62" t="s">
        <v>178</v>
      </c>
      <c r="XC14" s="22"/>
      <c r="XD14" s="10"/>
      <c r="XE14" s="62" t="s">
        <v>178</v>
      </c>
      <c r="XG14" s="22"/>
      <c r="XH14" s="10"/>
      <c r="XI14" s="62" t="s">
        <v>178</v>
      </c>
      <c r="XK14" s="22"/>
      <c r="XL14" s="10"/>
      <c r="XM14" s="62" t="s">
        <v>178</v>
      </c>
      <c r="XO14" s="22"/>
      <c r="XP14" s="10"/>
      <c r="XQ14" s="62" t="s">
        <v>178</v>
      </c>
      <c r="XS14" s="22"/>
      <c r="XT14" s="10"/>
      <c r="XU14" s="62" t="s">
        <v>178</v>
      </c>
      <c r="XW14" s="22"/>
      <c r="XX14" s="10"/>
      <c r="XY14" s="62" t="s">
        <v>178</v>
      </c>
      <c r="YA14" s="22"/>
      <c r="YB14" s="10"/>
      <c r="YC14" s="62" t="s">
        <v>178</v>
      </c>
      <c r="YE14" s="22"/>
      <c r="YF14" s="10"/>
      <c r="YG14" s="62" t="s">
        <v>178</v>
      </c>
      <c r="YI14" s="22"/>
      <c r="YJ14" s="10"/>
      <c r="YK14" s="62" t="s">
        <v>178</v>
      </c>
      <c r="YM14" s="22"/>
      <c r="YN14" s="10"/>
      <c r="YO14" s="62" t="s">
        <v>178</v>
      </c>
      <c r="YQ14" s="22"/>
      <c r="YR14" s="10"/>
      <c r="YS14" s="62" t="s">
        <v>178</v>
      </c>
      <c r="YU14" s="22"/>
      <c r="YV14" s="10"/>
      <c r="YW14" s="62" t="s">
        <v>178</v>
      </c>
      <c r="YY14" s="22"/>
      <c r="YZ14" s="10"/>
      <c r="ZA14" s="62" t="s">
        <v>178</v>
      </c>
      <c r="ZC14" s="22"/>
      <c r="ZD14" s="10"/>
      <c r="ZE14" s="62" t="s">
        <v>178</v>
      </c>
      <c r="ZG14" s="22"/>
      <c r="ZH14" s="10"/>
      <c r="ZI14" s="62" t="s">
        <v>178</v>
      </c>
      <c r="ZK14" s="22"/>
      <c r="ZL14" s="10"/>
      <c r="ZM14" s="62" t="s">
        <v>178</v>
      </c>
      <c r="ZO14" s="22"/>
      <c r="ZP14" s="10"/>
      <c r="ZQ14" s="62" t="s">
        <v>178</v>
      </c>
      <c r="ZS14" s="22"/>
      <c r="ZT14" s="10"/>
      <c r="ZU14" s="62" t="s">
        <v>178</v>
      </c>
      <c r="ZW14" s="22"/>
      <c r="ZX14" s="10"/>
      <c r="ZY14" s="62" t="s">
        <v>178</v>
      </c>
      <c r="AAA14" s="22"/>
      <c r="AAB14" s="10"/>
      <c r="AAC14" s="62" t="s">
        <v>178</v>
      </c>
      <c r="AAE14" s="22"/>
      <c r="AAF14" s="10"/>
      <c r="AAG14" s="62" t="s">
        <v>178</v>
      </c>
      <c r="AAI14" s="22"/>
      <c r="AAJ14" s="10"/>
      <c r="AAK14" s="62" t="s">
        <v>178</v>
      </c>
      <c r="AAM14" s="22"/>
      <c r="AAN14" s="10"/>
      <c r="AAO14" s="62" t="s">
        <v>178</v>
      </c>
      <c r="AAQ14" s="22"/>
      <c r="AAR14" s="10"/>
      <c r="AAS14" s="62" t="s">
        <v>178</v>
      </c>
      <c r="AAU14" s="22"/>
      <c r="AAV14" s="10"/>
      <c r="AAW14" s="62" t="s">
        <v>178</v>
      </c>
      <c r="AAY14" s="22"/>
      <c r="AAZ14" s="10"/>
      <c r="ABA14" s="62" t="s">
        <v>178</v>
      </c>
      <c r="ABC14" s="22"/>
      <c r="ABD14" s="10"/>
      <c r="ABE14" s="62" t="s">
        <v>178</v>
      </c>
      <c r="ABG14" s="22"/>
      <c r="ABH14" s="10"/>
      <c r="ABI14" s="62" t="s">
        <v>178</v>
      </c>
      <c r="ABK14" s="22"/>
      <c r="ABL14" s="10"/>
      <c r="ABM14" s="62" t="s">
        <v>178</v>
      </c>
      <c r="ABO14" s="22"/>
      <c r="ABP14" s="10"/>
      <c r="ABQ14" s="62" t="s">
        <v>178</v>
      </c>
      <c r="ABS14" s="22"/>
      <c r="ABT14" s="10"/>
      <c r="ABU14" s="62" t="s">
        <v>178</v>
      </c>
      <c r="ABW14" s="22"/>
      <c r="ABX14" s="10"/>
      <c r="ABY14" s="62" t="s">
        <v>178</v>
      </c>
      <c r="ACA14" s="22"/>
      <c r="ACB14" s="10"/>
      <c r="ACC14" s="62" t="s">
        <v>178</v>
      </c>
      <c r="ACE14" s="22"/>
      <c r="ACF14" s="10"/>
      <c r="ACG14" s="62" t="s">
        <v>178</v>
      </c>
      <c r="ACI14" s="22"/>
      <c r="ACJ14" s="10"/>
      <c r="ACK14" s="62" t="s">
        <v>178</v>
      </c>
      <c r="ACM14" s="22"/>
      <c r="ACN14" s="10"/>
      <c r="ACO14" s="62" t="s">
        <v>178</v>
      </c>
      <c r="ACQ14" s="22"/>
      <c r="ACR14" s="10"/>
      <c r="ACS14" s="62" t="s">
        <v>178</v>
      </c>
      <c r="ACU14" s="22"/>
      <c r="ACV14" s="10"/>
      <c r="ACW14" s="62" t="s">
        <v>178</v>
      </c>
      <c r="ACY14" s="22"/>
      <c r="ACZ14" s="10"/>
      <c r="ADA14" s="62" t="s">
        <v>178</v>
      </c>
      <c r="ADC14" s="22"/>
      <c r="ADD14" s="10"/>
      <c r="ADE14" s="62" t="s">
        <v>178</v>
      </c>
      <c r="ADG14" s="22"/>
      <c r="ADH14" s="10"/>
      <c r="ADI14" s="62" t="s">
        <v>178</v>
      </c>
      <c r="ADK14" s="22"/>
      <c r="ADL14" s="10"/>
      <c r="ADM14" s="62" t="s">
        <v>178</v>
      </c>
      <c r="ADO14" s="22"/>
      <c r="ADP14" s="10"/>
      <c r="ADQ14" s="62" t="s">
        <v>178</v>
      </c>
      <c r="ADS14" s="22"/>
      <c r="ADT14" s="10"/>
      <c r="ADU14" s="62" t="s">
        <v>178</v>
      </c>
      <c r="ADW14" s="22"/>
      <c r="ADX14" s="10"/>
      <c r="ADY14" s="62" t="s">
        <v>178</v>
      </c>
      <c r="AEA14" s="22"/>
      <c r="AEB14" s="10"/>
      <c r="AEC14" s="62" t="s">
        <v>178</v>
      </c>
      <c r="AEE14" s="22"/>
      <c r="AEF14" s="10"/>
      <c r="AEG14" s="62" t="s">
        <v>178</v>
      </c>
      <c r="AEI14" s="22"/>
      <c r="AEJ14" s="10"/>
      <c r="AEK14" s="62" t="s">
        <v>178</v>
      </c>
      <c r="AEM14" s="22"/>
      <c r="AEN14" s="10"/>
      <c r="AEO14" s="62" t="s">
        <v>178</v>
      </c>
      <c r="AEQ14" s="22"/>
      <c r="AER14" s="10"/>
      <c r="AES14" s="62" t="s">
        <v>178</v>
      </c>
      <c r="AEU14" s="22"/>
      <c r="AEV14" s="10"/>
      <c r="AEW14" s="62" t="s">
        <v>178</v>
      </c>
      <c r="AEY14" s="22"/>
      <c r="AEZ14" s="10"/>
      <c r="AFA14" s="62" t="s">
        <v>178</v>
      </c>
      <c r="AFC14" s="22"/>
      <c r="AFD14" s="10"/>
      <c r="AFE14" s="62" t="s">
        <v>178</v>
      </c>
      <c r="AFG14" s="22"/>
      <c r="AFH14" s="10"/>
      <c r="AFI14" s="62" t="s">
        <v>178</v>
      </c>
      <c r="AFK14" s="22"/>
      <c r="AFL14" s="10"/>
      <c r="AFM14" s="62" t="s">
        <v>178</v>
      </c>
      <c r="AFO14" s="22"/>
      <c r="AFP14" s="10"/>
      <c r="AFQ14" s="62" t="s">
        <v>178</v>
      </c>
      <c r="AFS14" s="22"/>
      <c r="AFT14" s="10"/>
      <c r="AFU14" s="62" t="s">
        <v>178</v>
      </c>
      <c r="AFW14" s="22"/>
      <c r="AFX14" s="10"/>
      <c r="AFY14" s="62" t="s">
        <v>178</v>
      </c>
      <c r="AGA14" s="22"/>
      <c r="AGB14" s="10"/>
      <c r="AGC14" s="62" t="s">
        <v>178</v>
      </c>
      <c r="AGE14" s="22"/>
      <c r="AGF14" s="10"/>
      <c r="AGG14" s="62" t="s">
        <v>178</v>
      </c>
      <c r="AGI14" s="22"/>
      <c r="AGJ14" s="10"/>
      <c r="AGK14" s="62" t="s">
        <v>178</v>
      </c>
      <c r="AGM14" s="22"/>
      <c r="AGN14" s="10"/>
      <c r="AGO14" s="62" t="s">
        <v>178</v>
      </c>
      <c r="AGQ14" s="22"/>
      <c r="AGR14" s="10"/>
      <c r="AGS14" s="62" t="s">
        <v>178</v>
      </c>
      <c r="AGU14" s="22"/>
      <c r="AGV14" s="10"/>
      <c r="AGW14" s="62" t="s">
        <v>178</v>
      </c>
      <c r="AGY14" s="22"/>
      <c r="AGZ14" s="10"/>
      <c r="AHA14" s="62" t="s">
        <v>178</v>
      </c>
      <c r="AHC14" s="22"/>
      <c r="AHD14" s="10"/>
      <c r="AHE14" s="62" t="s">
        <v>178</v>
      </c>
      <c r="AHG14" s="22"/>
      <c r="AHH14" s="10"/>
      <c r="AHI14" s="62" t="s">
        <v>178</v>
      </c>
      <c r="AHK14" s="22"/>
      <c r="AHL14" s="10"/>
      <c r="AHM14" s="62" t="s">
        <v>178</v>
      </c>
      <c r="AHO14" s="22"/>
      <c r="AHP14" s="10"/>
      <c r="AHQ14" s="62" t="s">
        <v>178</v>
      </c>
      <c r="AHS14" s="22"/>
      <c r="AHT14" s="10"/>
      <c r="AHU14" s="62" t="s">
        <v>178</v>
      </c>
      <c r="AHW14" s="22"/>
      <c r="AHX14" s="10"/>
      <c r="AHY14" s="62" t="s">
        <v>178</v>
      </c>
      <c r="AIA14" s="22"/>
      <c r="AIB14" s="10"/>
      <c r="AIC14" s="62" t="s">
        <v>178</v>
      </c>
      <c r="AIE14" s="22"/>
      <c r="AIF14" s="10"/>
      <c r="AIG14" s="62" t="s">
        <v>178</v>
      </c>
      <c r="AII14" s="22"/>
      <c r="AIJ14" s="10"/>
      <c r="AIK14" s="62" t="s">
        <v>178</v>
      </c>
      <c r="AIM14" s="22"/>
      <c r="AIN14" s="10"/>
      <c r="AIO14" s="62" t="s">
        <v>178</v>
      </c>
      <c r="AIQ14" s="22"/>
      <c r="AIR14" s="10"/>
      <c r="AIS14" s="62" t="s">
        <v>178</v>
      </c>
      <c r="AIU14" s="22"/>
      <c r="AIV14" s="10"/>
      <c r="AIW14" s="62" t="s">
        <v>178</v>
      </c>
      <c r="AIY14" s="22"/>
      <c r="AIZ14" s="10"/>
      <c r="AJA14" s="62" t="s">
        <v>178</v>
      </c>
      <c r="AJC14" s="22"/>
      <c r="AJD14" s="10"/>
      <c r="AJE14" s="62" t="s">
        <v>178</v>
      </c>
      <c r="AJG14" s="22"/>
      <c r="AJH14" s="10"/>
      <c r="AJI14" s="62" t="s">
        <v>178</v>
      </c>
      <c r="AJK14" s="22"/>
      <c r="AJL14" s="10"/>
      <c r="AJM14" s="62" t="s">
        <v>178</v>
      </c>
      <c r="AJO14" s="22"/>
      <c r="AJP14" s="10"/>
      <c r="AJQ14" s="62" t="s">
        <v>178</v>
      </c>
      <c r="AJS14" s="22"/>
      <c r="AJT14" s="10"/>
      <c r="AJU14" s="62" t="s">
        <v>178</v>
      </c>
      <c r="AJW14" s="22"/>
      <c r="AJX14" s="10"/>
      <c r="AJY14" s="62" t="s">
        <v>178</v>
      </c>
      <c r="AKA14" s="22"/>
      <c r="AKB14" s="10"/>
      <c r="AKC14" s="62" t="s">
        <v>178</v>
      </c>
      <c r="AKE14" s="22"/>
      <c r="AKF14" s="10"/>
      <c r="AKG14" s="62" t="s">
        <v>178</v>
      </c>
      <c r="AKI14" s="22"/>
      <c r="AKJ14" s="10"/>
      <c r="AKK14" s="62" t="s">
        <v>178</v>
      </c>
      <c r="AKM14" s="22"/>
      <c r="AKN14" s="10"/>
      <c r="AKO14" s="62" t="s">
        <v>178</v>
      </c>
      <c r="AKQ14" s="22"/>
      <c r="AKR14" s="10"/>
      <c r="AKS14" s="62" t="s">
        <v>178</v>
      </c>
      <c r="AKU14" s="22"/>
      <c r="AKV14" s="10"/>
      <c r="AKW14" s="62" t="s">
        <v>178</v>
      </c>
      <c r="AKY14" s="22"/>
      <c r="AKZ14" s="10"/>
      <c r="ALA14" s="62" t="s">
        <v>178</v>
      </c>
      <c r="ALC14" s="22"/>
      <c r="ALD14" s="10"/>
      <c r="ALE14" s="62" t="s">
        <v>178</v>
      </c>
      <c r="ALG14" s="22"/>
      <c r="ALH14" s="10"/>
      <c r="ALI14" s="62" t="s">
        <v>178</v>
      </c>
      <c r="ALK14" s="22"/>
      <c r="ALL14" s="10"/>
      <c r="ALM14" s="62" t="s">
        <v>178</v>
      </c>
      <c r="ALO14" s="22"/>
      <c r="ALP14" s="10"/>
      <c r="ALQ14" s="62" t="s">
        <v>178</v>
      </c>
      <c r="ALS14" s="22"/>
      <c r="ALT14" s="10"/>
      <c r="ALU14" s="62" t="s">
        <v>178</v>
      </c>
      <c r="ALW14" s="22"/>
      <c r="ALX14" s="10"/>
      <c r="ALY14" s="62" t="s">
        <v>178</v>
      </c>
      <c r="AMA14" s="22"/>
      <c r="AMB14" s="10"/>
      <c r="AMC14" s="62" t="s">
        <v>178</v>
      </c>
      <c r="AME14" s="22"/>
      <c r="AMF14" s="10"/>
      <c r="AMG14" s="62" t="s">
        <v>178</v>
      </c>
      <c r="AMI14" s="22"/>
      <c r="AMJ14" s="10"/>
    </row>
    <row r="15" customFormat="false" ht="15" hidden="false" customHeight="false" outlineLevel="0" collapsed="false">
      <c r="A15" s="23" t="s">
        <v>56</v>
      </c>
      <c r="B15" s="5"/>
      <c r="C15" s="5"/>
      <c r="D15" s="14" t="n">
        <f aca="false">SUM(D11:D14)</f>
        <v>35</v>
      </c>
      <c r="E15" s="4"/>
    </row>
    <row r="16" customFormat="false" ht="13.8" hidden="false" customHeight="false" outlineLevel="0" collapsed="false">
      <c r="A16" s="7" t="s">
        <v>57</v>
      </c>
      <c r="B16" s="8"/>
      <c r="C16" s="9" t="s">
        <v>12</v>
      </c>
      <c r="D16" s="10" t="n">
        <v>24990.42</v>
      </c>
      <c r="E16" s="12" t="s">
        <v>471</v>
      </c>
    </row>
    <row r="17" customFormat="false" ht="13.8" hidden="false" customHeight="false" outlineLevel="0" collapsed="false">
      <c r="A17" s="7"/>
      <c r="B17" s="8"/>
      <c r="C17" s="9" t="s">
        <v>133</v>
      </c>
      <c r="D17" s="10" t="n">
        <v>116060.33</v>
      </c>
      <c r="E17" s="12" t="s">
        <v>472</v>
      </c>
    </row>
    <row r="18" customFormat="false" ht="15" hidden="false" customHeight="false" outlineLevel="0" collapsed="false">
      <c r="A18" s="23" t="s">
        <v>59</v>
      </c>
      <c r="B18" s="5"/>
      <c r="C18" s="24"/>
      <c r="D18" s="14" t="n">
        <f aca="false">SUM(D16:D17)</f>
        <v>141050.75</v>
      </c>
      <c r="E18" s="4"/>
    </row>
    <row r="19" customFormat="false" ht="13.8" hidden="false" customHeight="false" outlineLevel="0" collapsed="false">
      <c r="A19" s="7" t="s">
        <v>60</v>
      </c>
      <c r="B19" s="8"/>
      <c r="C19" s="9" t="s">
        <v>12</v>
      </c>
      <c r="D19" s="10" t="n">
        <v>1403.04</v>
      </c>
      <c r="E19" s="12" t="s">
        <v>473</v>
      </c>
    </row>
    <row r="20" customFormat="false" ht="13.8" hidden="false" customHeight="false" outlineLevel="0" collapsed="false">
      <c r="A20" s="7"/>
      <c r="B20" s="8"/>
      <c r="C20" s="9" t="s">
        <v>133</v>
      </c>
      <c r="D20" s="10" t="n">
        <v>972.11</v>
      </c>
      <c r="E20" s="12" t="s">
        <v>474</v>
      </c>
    </row>
    <row r="21" customFormat="false" ht="15" hidden="false" customHeight="false" outlineLevel="0" collapsed="false">
      <c r="A21" s="23" t="s">
        <v>64</v>
      </c>
      <c r="B21" s="5"/>
      <c r="C21" s="24"/>
      <c r="D21" s="14" t="n">
        <f aca="false">SUM(D19:D20)</f>
        <v>2375.15</v>
      </c>
      <c r="E21" s="4"/>
    </row>
    <row r="22" customFormat="false" ht="13.8" hidden="false" customHeight="false" outlineLevel="0" collapsed="false">
      <c r="A22" s="7" t="s">
        <v>65</v>
      </c>
      <c r="B22" s="12"/>
      <c r="C22" s="9" t="s">
        <v>12</v>
      </c>
      <c r="D22" s="10" t="n">
        <v>8593.09</v>
      </c>
      <c r="E22" s="12" t="s">
        <v>475</v>
      </c>
    </row>
    <row r="23" customFormat="false" ht="13.8" hidden="false" customHeight="false" outlineLevel="0" collapsed="false">
      <c r="A23" s="23" t="s">
        <v>68</v>
      </c>
      <c r="B23" s="4"/>
      <c r="C23" s="25"/>
      <c r="D23" s="14" t="n">
        <f aca="false">SUM(D22:D22)</f>
        <v>8593.09</v>
      </c>
      <c r="E23" s="4"/>
    </row>
    <row r="24" customFormat="false" ht="15" hidden="false" customHeight="false" outlineLevel="0" collapsed="false">
      <c r="A24" s="7" t="s">
        <v>69</v>
      </c>
      <c r="B24" s="12"/>
      <c r="C24" s="9" t="s">
        <v>186</v>
      </c>
      <c r="D24" s="10" t="n">
        <v>74</v>
      </c>
      <c r="E24" s="12" t="s">
        <v>476</v>
      </c>
    </row>
    <row r="25" customFormat="false" ht="15" hidden="false" customHeight="false" outlineLevel="0" collapsed="false">
      <c r="A25" s="23" t="s">
        <v>73</v>
      </c>
      <c r="B25" s="4"/>
      <c r="C25" s="25"/>
      <c r="D25" s="14" t="n">
        <f aca="false">SUM(D24)</f>
        <v>74</v>
      </c>
      <c r="E25" s="4"/>
    </row>
    <row r="26" customFormat="false" ht="13.8" hidden="false" customHeight="false" outlineLevel="0" collapsed="false">
      <c r="A26" s="7" t="s">
        <v>74</v>
      </c>
      <c r="B26" s="12"/>
      <c r="C26" s="17" t="n">
        <v>11</v>
      </c>
      <c r="D26" s="17" t="n">
        <v>998.17</v>
      </c>
      <c r="E26" s="17" t="s">
        <v>191</v>
      </c>
    </row>
    <row r="27" customFormat="false" ht="13.8" hidden="false" customHeight="false" outlineLevel="0" collapsed="false">
      <c r="A27" s="7"/>
      <c r="B27" s="12"/>
      <c r="C27" s="17" t="n">
        <v>18</v>
      </c>
      <c r="D27" s="17" t="n">
        <v>3491.69</v>
      </c>
      <c r="E27" s="17" t="s">
        <v>477</v>
      </c>
    </row>
    <row r="28" customFormat="false" ht="13.8" hidden="false" customHeight="false" outlineLevel="0" collapsed="false">
      <c r="A28" s="7"/>
      <c r="B28" s="12"/>
      <c r="C28" s="17" t="n">
        <v>19</v>
      </c>
      <c r="D28" s="17" t="n">
        <v>24.81</v>
      </c>
      <c r="E28" s="17" t="s">
        <v>478</v>
      </c>
    </row>
    <row r="29" customFormat="false" ht="13.8" hidden="false" customHeight="false" outlineLevel="0" collapsed="false">
      <c r="A29" s="7"/>
      <c r="B29" s="12"/>
      <c r="C29" s="9" t="s">
        <v>192</v>
      </c>
      <c r="D29" s="26" t="n">
        <v>24.67</v>
      </c>
      <c r="E29" s="12" t="s">
        <v>478</v>
      </c>
    </row>
    <row r="30" customFormat="false" ht="13.8" hidden="false" customHeight="false" outlineLevel="0" collapsed="false">
      <c r="A30" s="7"/>
      <c r="B30" s="12"/>
      <c r="C30" s="9" t="s">
        <v>21</v>
      </c>
      <c r="D30" s="26" t="n">
        <v>8.8</v>
      </c>
      <c r="E30" s="12" t="s">
        <v>479</v>
      </c>
    </row>
    <row r="31" customFormat="false" ht="15" hidden="false" customHeight="false" outlineLevel="0" collapsed="false">
      <c r="A31" s="4" t="s">
        <v>82</v>
      </c>
      <c r="B31" s="4"/>
      <c r="C31" s="13"/>
      <c r="D31" s="14" t="n">
        <f aca="false">SUM(D26:D30)</f>
        <v>4548.14</v>
      </c>
      <c r="E31" s="12"/>
    </row>
    <row r="32" customFormat="false" ht="13.8" hidden="false" customHeight="false" outlineLevel="0" collapsed="false">
      <c r="A32" s="12" t="s">
        <v>83</v>
      </c>
      <c r="B32" s="12"/>
      <c r="C32" s="9" t="s">
        <v>186</v>
      </c>
      <c r="D32" s="10" t="n">
        <v>70</v>
      </c>
      <c r="E32" s="12" t="s">
        <v>480</v>
      </c>
    </row>
    <row r="33" customFormat="false" ht="13.8" hidden="false" customHeight="false" outlineLevel="0" collapsed="false">
      <c r="A33" s="12"/>
      <c r="B33" s="12"/>
      <c r="C33" s="9" t="s">
        <v>430</v>
      </c>
      <c r="D33" s="10" t="n">
        <v>264.52</v>
      </c>
      <c r="E33" s="12" t="s">
        <v>195</v>
      </c>
    </row>
    <row r="34" customFormat="false" ht="13.8" hidden="false" customHeight="false" outlineLevel="0" collapsed="false">
      <c r="A34" s="12"/>
      <c r="B34" s="12"/>
      <c r="C34" s="9" t="s">
        <v>21</v>
      </c>
      <c r="D34" s="10" t="n">
        <v>250</v>
      </c>
      <c r="E34" s="12" t="s">
        <v>481</v>
      </c>
    </row>
    <row r="35" customFormat="false" ht="13.8" hidden="false" customHeight="false" outlineLevel="0" collapsed="false">
      <c r="A35" s="12"/>
      <c r="B35" s="12"/>
      <c r="C35" s="9" t="s">
        <v>21</v>
      </c>
      <c r="D35" s="10" t="n">
        <v>147</v>
      </c>
      <c r="E35" s="12" t="s">
        <v>482</v>
      </c>
    </row>
    <row r="36" customFormat="false" ht="13.8" hidden="false" customHeight="false" outlineLevel="0" collapsed="false">
      <c r="A36" s="12"/>
      <c r="B36" s="12"/>
      <c r="C36" s="9" t="s">
        <v>71</v>
      </c>
      <c r="D36" s="10" t="n">
        <v>290</v>
      </c>
      <c r="E36" s="12" t="s">
        <v>483</v>
      </c>
    </row>
    <row r="37" customFormat="false" ht="13.8" hidden="false" customHeight="false" outlineLevel="0" collapsed="false">
      <c r="A37" s="12"/>
      <c r="B37" s="12"/>
      <c r="C37" s="9" t="s">
        <v>36</v>
      </c>
      <c r="D37" s="10" t="n">
        <v>1799.28</v>
      </c>
      <c r="E37" s="12" t="s">
        <v>484</v>
      </c>
    </row>
    <row r="38" customFormat="false" ht="15" hidden="false" customHeight="false" outlineLevel="0" collapsed="false">
      <c r="A38" s="4" t="s">
        <v>90</v>
      </c>
      <c r="B38" s="4"/>
      <c r="C38" s="13"/>
      <c r="D38" s="14" t="n">
        <f aca="false">SUM(D32:D37)</f>
        <v>2820.8</v>
      </c>
      <c r="E38" s="4"/>
    </row>
    <row r="39" customFormat="false" ht="13.8" hidden="false" customHeight="false" outlineLevel="0" collapsed="false">
      <c r="A39" s="12" t="s">
        <v>91</v>
      </c>
      <c r="B39" s="12"/>
      <c r="C39" s="9" t="s">
        <v>485</v>
      </c>
      <c r="D39" s="10" t="n">
        <v>122.91</v>
      </c>
      <c r="E39" s="12" t="s">
        <v>486</v>
      </c>
    </row>
    <row r="40" customFormat="false" ht="13.8" hidden="false" customHeight="false" outlineLevel="0" collapsed="false">
      <c r="A40" s="12"/>
      <c r="B40" s="12"/>
      <c r="C40" s="9" t="s">
        <v>485</v>
      </c>
      <c r="D40" s="10" t="n">
        <v>10.28</v>
      </c>
      <c r="E40" s="12" t="s">
        <v>487</v>
      </c>
    </row>
    <row r="41" customFormat="false" ht="13.8" hidden="false" customHeight="false" outlineLevel="0" collapsed="false">
      <c r="A41" s="12"/>
      <c r="B41" s="12"/>
      <c r="C41" s="9" t="s">
        <v>485</v>
      </c>
      <c r="D41" s="10" t="n">
        <v>64.75</v>
      </c>
      <c r="E41" s="12" t="s">
        <v>488</v>
      </c>
    </row>
    <row r="42" customFormat="false" ht="13.8" hidden="false" customHeight="false" outlineLevel="0" collapsed="false">
      <c r="A42" s="12"/>
      <c r="B42" s="12"/>
      <c r="C42" s="9" t="s">
        <v>485</v>
      </c>
      <c r="D42" s="10" t="n">
        <v>38.54</v>
      </c>
      <c r="E42" s="12" t="s">
        <v>489</v>
      </c>
    </row>
    <row r="43" customFormat="false" ht="13.8" hidden="false" customHeight="false" outlineLevel="0" collapsed="false">
      <c r="A43" s="12"/>
      <c r="B43" s="12"/>
      <c r="C43" s="9" t="s">
        <v>485</v>
      </c>
      <c r="D43" s="10" t="n">
        <v>2.87</v>
      </c>
      <c r="E43" s="12" t="s">
        <v>490</v>
      </c>
    </row>
    <row r="44" customFormat="false" ht="13.8" hidden="false" customHeight="false" outlineLevel="0" collapsed="false">
      <c r="A44" s="12"/>
      <c r="B44" s="12"/>
      <c r="C44" s="9" t="s">
        <v>430</v>
      </c>
      <c r="D44" s="10" t="n">
        <v>410.15</v>
      </c>
      <c r="E44" s="12" t="s">
        <v>491</v>
      </c>
    </row>
    <row r="45" customFormat="false" ht="13.8" hidden="false" customHeight="false" outlineLevel="0" collapsed="false">
      <c r="A45" s="12"/>
      <c r="B45" s="12"/>
      <c r="C45" s="9" t="s">
        <v>430</v>
      </c>
      <c r="D45" s="10" t="n">
        <v>24451.49</v>
      </c>
      <c r="E45" s="12" t="s">
        <v>492</v>
      </c>
    </row>
    <row r="46" customFormat="false" ht="13.8" hidden="false" customHeight="false" outlineLevel="0" collapsed="false">
      <c r="A46" s="12"/>
      <c r="B46" s="12"/>
      <c r="C46" s="9" t="s">
        <v>12</v>
      </c>
      <c r="D46" s="10" t="n">
        <v>17.62</v>
      </c>
      <c r="E46" s="12" t="s">
        <v>493</v>
      </c>
    </row>
    <row r="47" customFormat="false" ht="13.8" hidden="false" customHeight="false" outlineLevel="0" collapsed="false">
      <c r="A47" s="12"/>
      <c r="B47" s="12"/>
      <c r="C47" s="9" t="s">
        <v>12</v>
      </c>
      <c r="D47" s="10" t="n">
        <v>65.16</v>
      </c>
      <c r="E47" s="12" t="s">
        <v>494</v>
      </c>
    </row>
    <row r="48" customFormat="false" ht="13.8" hidden="false" customHeight="false" outlineLevel="0" collapsed="false">
      <c r="A48" s="12"/>
      <c r="B48" s="12"/>
      <c r="C48" s="9" t="s">
        <v>12</v>
      </c>
      <c r="D48" s="10" t="n">
        <v>17110.3</v>
      </c>
      <c r="E48" s="12" t="s">
        <v>495</v>
      </c>
    </row>
    <row r="49" customFormat="false" ht="13.8" hidden="false" customHeight="false" outlineLevel="0" collapsed="false">
      <c r="A49" s="12"/>
      <c r="B49" s="12"/>
      <c r="C49" s="9" t="s">
        <v>12</v>
      </c>
      <c r="D49" s="10" t="n">
        <v>510.8</v>
      </c>
      <c r="E49" s="12" t="s">
        <v>496</v>
      </c>
    </row>
    <row r="50" customFormat="false" ht="13.8" hidden="false" customHeight="false" outlineLevel="0" collapsed="false">
      <c r="A50" s="12"/>
      <c r="B50" s="12"/>
      <c r="C50" s="9" t="s">
        <v>12</v>
      </c>
      <c r="D50" s="10" t="n">
        <v>1725.5</v>
      </c>
      <c r="E50" s="12" t="s">
        <v>399</v>
      </c>
    </row>
    <row r="51" customFormat="false" ht="13.8" hidden="false" customHeight="false" outlineLevel="0" collapsed="false">
      <c r="A51" s="12"/>
      <c r="B51" s="12"/>
      <c r="C51" s="9" t="s">
        <v>12</v>
      </c>
      <c r="D51" s="10" t="n">
        <v>1089.13</v>
      </c>
      <c r="E51" s="12" t="s">
        <v>497</v>
      </c>
    </row>
    <row r="52" customFormat="false" ht="13.8" hidden="false" customHeight="false" outlineLevel="0" collapsed="false">
      <c r="A52" s="12"/>
      <c r="B52" s="12"/>
      <c r="C52" s="9" t="s">
        <v>12</v>
      </c>
      <c r="D52" s="10" t="n">
        <v>6545</v>
      </c>
      <c r="E52" s="12" t="s">
        <v>498</v>
      </c>
    </row>
    <row r="53" customFormat="false" ht="13.8" hidden="false" customHeight="false" outlineLevel="0" collapsed="false">
      <c r="A53" s="12"/>
      <c r="B53" s="12"/>
      <c r="C53" s="9" t="s">
        <v>12</v>
      </c>
      <c r="D53" s="10" t="n">
        <v>553.98</v>
      </c>
      <c r="E53" s="12" t="s">
        <v>499</v>
      </c>
    </row>
    <row r="54" customFormat="false" ht="13.8" hidden="false" customHeight="false" outlineLevel="0" collapsed="false">
      <c r="A54" s="12"/>
      <c r="B54" s="12"/>
      <c r="C54" s="9" t="s">
        <v>12</v>
      </c>
      <c r="D54" s="10" t="n">
        <v>25.57</v>
      </c>
      <c r="E54" s="12" t="s">
        <v>500</v>
      </c>
    </row>
    <row r="55" customFormat="false" ht="13.8" hidden="false" customHeight="false" outlineLevel="0" collapsed="false">
      <c r="A55" s="12"/>
      <c r="B55" s="12"/>
      <c r="C55" s="9" t="s">
        <v>12</v>
      </c>
      <c r="D55" s="10" t="n">
        <v>8.43</v>
      </c>
      <c r="E55" s="12" t="s">
        <v>501</v>
      </c>
    </row>
    <row r="56" customFormat="false" ht="13.8" hidden="false" customHeight="false" outlineLevel="0" collapsed="false">
      <c r="A56" s="12"/>
      <c r="B56" s="12"/>
      <c r="C56" s="9" t="s">
        <v>12</v>
      </c>
      <c r="D56" s="10" t="n">
        <v>534.17</v>
      </c>
      <c r="E56" s="12" t="s">
        <v>502</v>
      </c>
    </row>
    <row r="57" customFormat="false" ht="13.8" hidden="false" customHeight="false" outlineLevel="0" collapsed="false">
      <c r="A57" s="12"/>
      <c r="B57" s="12"/>
      <c r="C57" s="9" t="s">
        <v>12</v>
      </c>
      <c r="D57" s="10" t="n">
        <v>24.75</v>
      </c>
      <c r="E57" s="12" t="s">
        <v>503</v>
      </c>
    </row>
    <row r="58" customFormat="false" ht="13.8" hidden="false" customHeight="false" outlineLevel="0" collapsed="false">
      <c r="A58" s="12"/>
      <c r="B58" s="12"/>
      <c r="C58" s="9" t="s">
        <v>12</v>
      </c>
      <c r="D58" s="10" t="n">
        <v>8.43</v>
      </c>
      <c r="E58" s="12" t="s">
        <v>504</v>
      </c>
    </row>
    <row r="59" customFormat="false" ht="13.8" hidden="false" customHeight="false" outlineLevel="0" collapsed="false">
      <c r="A59" s="12"/>
      <c r="B59" s="12"/>
      <c r="C59" s="9" t="s">
        <v>312</v>
      </c>
      <c r="D59" s="10" t="n">
        <v>1980.11</v>
      </c>
      <c r="E59" s="12" t="s">
        <v>505</v>
      </c>
    </row>
    <row r="60" customFormat="false" ht="13.8" hidden="false" customHeight="false" outlineLevel="0" collapsed="false">
      <c r="A60" s="12"/>
      <c r="B60" s="12"/>
      <c r="C60" s="9" t="s">
        <v>41</v>
      </c>
      <c r="D60" s="10" t="n">
        <v>2.87</v>
      </c>
      <c r="E60" s="12" t="s">
        <v>506</v>
      </c>
    </row>
    <row r="61" customFormat="false" ht="13.8" hidden="false" customHeight="false" outlineLevel="0" collapsed="false">
      <c r="A61" s="12"/>
      <c r="B61" s="12"/>
      <c r="C61" s="9" t="s">
        <v>41</v>
      </c>
      <c r="D61" s="10" t="n">
        <v>6.83</v>
      </c>
      <c r="E61" s="12" t="s">
        <v>507</v>
      </c>
    </row>
    <row r="62" customFormat="false" ht="13.8" hidden="false" customHeight="false" outlineLevel="0" collapsed="false">
      <c r="A62" s="12"/>
      <c r="B62" s="12"/>
      <c r="C62" s="9" t="s">
        <v>41</v>
      </c>
      <c r="D62" s="10" t="n">
        <v>122.91</v>
      </c>
      <c r="E62" s="12" t="s">
        <v>508</v>
      </c>
    </row>
    <row r="63" customFormat="false" ht="13.8" hidden="false" customHeight="false" outlineLevel="0" collapsed="false">
      <c r="A63" s="12"/>
      <c r="B63" s="12"/>
      <c r="C63" s="9" t="s">
        <v>41</v>
      </c>
      <c r="D63" s="10" t="n">
        <v>216.94</v>
      </c>
      <c r="E63" s="12" t="s">
        <v>509</v>
      </c>
    </row>
    <row r="64" customFormat="false" ht="13.8" hidden="false" customHeight="false" outlineLevel="0" collapsed="false">
      <c r="A64" s="12"/>
      <c r="B64" s="12"/>
      <c r="C64" s="9" t="s">
        <v>41</v>
      </c>
      <c r="D64" s="10" t="n">
        <v>4.59</v>
      </c>
      <c r="E64" s="12" t="s">
        <v>510</v>
      </c>
    </row>
    <row r="65" customFormat="false" ht="13.8" hidden="false" customHeight="false" outlineLevel="0" collapsed="false">
      <c r="A65" s="12"/>
      <c r="B65" s="12"/>
      <c r="C65" s="9" t="s">
        <v>41</v>
      </c>
      <c r="D65" s="10" t="n">
        <v>175.71</v>
      </c>
      <c r="E65" s="12" t="s">
        <v>511</v>
      </c>
    </row>
    <row r="66" customFormat="false" ht="13.8" hidden="false" customHeight="false" outlineLevel="0" collapsed="false">
      <c r="A66" s="12"/>
      <c r="B66" s="12"/>
      <c r="C66" s="9" t="s">
        <v>41</v>
      </c>
      <c r="D66" s="10" t="n">
        <v>404.25</v>
      </c>
      <c r="E66" s="12" t="s">
        <v>512</v>
      </c>
    </row>
    <row r="67" customFormat="false" ht="13.8" hidden="false" customHeight="false" outlineLevel="0" collapsed="false">
      <c r="A67" s="12"/>
      <c r="B67" s="12"/>
      <c r="C67" s="9" t="s">
        <v>41</v>
      </c>
      <c r="D67" s="10" t="n">
        <v>34.05</v>
      </c>
      <c r="E67" s="12" t="s">
        <v>513</v>
      </c>
    </row>
    <row r="68" customFormat="false" ht="13.8" hidden="false" customHeight="false" outlineLevel="0" collapsed="false">
      <c r="A68" s="12"/>
      <c r="B68" s="12"/>
      <c r="C68" s="9" t="s">
        <v>36</v>
      </c>
      <c r="D68" s="10" t="n">
        <v>1119</v>
      </c>
      <c r="E68" s="12" t="s">
        <v>514</v>
      </c>
    </row>
    <row r="69" customFormat="false" ht="15" hidden="false" customHeight="false" outlineLevel="0" collapsed="false">
      <c r="A69" s="4" t="s">
        <v>108</v>
      </c>
      <c r="B69" s="4"/>
      <c r="C69" s="13"/>
      <c r="D69" s="14" t="n">
        <f aca="false">SUM(D39:D68)</f>
        <v>57387.09</v>
      </c>
      <c r="E69" s="17"/>
    </row>
    <row r="70" customFormat="false" ht="13.8" hidden="false" customHeight="false" outlineLevel="0" collapsed="false">
      <c r="A70" s="43" t="s">
        <v>217</v>
      </c>
      <c r="B70" s="4"/>
      <c r="C70" s="55" t="s">
        <v>133</v>
      </c>
      <c r="D70" s="56" t="n">
        <v>13442.5</v>
      </c>
      <c r="E70" s="17" t="s">
        <v>515</v>
      </c>
    </row>
    <row r="71" customFormat="false" ht="13.8" hidden="false" customHeight="false" outlineLevel="0" collapsed="false">
      <c r="A71" s="43"/>
      <c r="B71" s="4"/>
      <c r="C71" s="55" t="s">
        <v>36</v>
      </c>
      <c r="D71" s="56" t="n">
        <v>4624</v>
      </c>
      <c r="E71" s="17" t="s">
        <v>516</v>
      </c>
    </row>
    <row r="72" customFormat="false" ht="15" hidden="false" customHeight="false" outlineLevel="0" collapsed="false">
      <c r="A72" s="4" t="s">
        <v>220</v>
      </c>
      <c r="B72" s="4"/>
      <c r="C72" s="13"/>
      <c r="D72" s="14" t="n">
        <f aca="false">SUM(D70:D71)</f>
        <v>18066.5</v>
      </c>
      <c r="E72" s="17"/>
    </row>
    <row r="73" customFormat="false" ht="13.8" hidden="false" customHeight="false" outlineLevel="0" collapsed="false">
      <c r="A73" s="12" t="s">
        <v>109</v>
      </c>
      <c r="B73" s="4"/>
      <c r="C73" s="9" t="s">
        <v>12</v>
      </c>
      <c r="D73" s="10" t="n">
        <v>2250.6</v>
      </c>
      <c r="E73" s="17" t="s">
        <v>517</v>
      </c>
    </row>
    <row r="74" customFormat="false" ht="13.8" hidden="false" customHeight="false" outlineLevel="0" collapsed="false">
      <c r="A74" s="12"/>
      <c r="B74" s="4"/>
      <c r="C74" s="9" t="s">
        <v>164</v>
      </c>
      <c r="D74" s="10" t="n">
        <v>1699.99</v>
      </c>
      <c r="E74" s="17" t="s">
        <v>518</v>
      </c>
    </row>
    <row r="75" customFormat="false" ht="13.8" hidden="false" customHeight="false" outlineLevel="0" collapsed="false">
      <c r="A75" s="12"/>
      <c r="B75" s="4"/>
      <c r="C75" s="9" t="s">
        <v>131</v>
      </c>
      <c r="D75" s="10" t="n">
        <v>1293</v>
      </c>
      <c r="E75" s="17" t="s">
        <v>519</v>
      </c>
    </row>
    <row r="76" customFormat="false" ht="13.8" hidden="false" customHeight="false" outlineLevel="0" collapsed="false">
      <c r="A76" s="12"/>
      <c r="B76" s="4"/>
      <c r="C76" s="9" t="s">
        <v>133</v>
      </c>
      <c r="D76" s="10" t="n">
        <v>2668.94</v>
      </c>
      <c r="E76" s="17" t="s">
        <v>520</v>
      </c>
    </row>
    <row r="77" customFormat="false" ht="13.8" hidden="false" customHeight="false" outlineLevel="0" collapsed="false">
      <c r="A77" s="12"/>
      <c r="B77" s="4"/>
      <c r="C77" s="9" t="s">
        <v>176</v>
      </c>
      <c r="D77" s="10" t="n">
        <v>4652.9</v>
      </c>
      <c r="E77" s="17" t="s">
        <v>521</v>
      </c>
    </row>
    <row r="78" customFormat="false" ht="13.8" hidden="false" customHeight="false" outlineLevel="0" collapsed="false">
      <c r="A78" s="12"/>
      <c r="B78" s="4"/>
      <c r="C78" s="9" t="s">
        <v>21</v>
      </c>
      <c r="D78" s="10" t="n">
        <v>29688.12</v>
      </c>
      <c r="E78" s="17" t="s">
        <v>522</v>
      </c>
    </row>
    <row r="79" customFormat="false" ht="13.8" hidden="false" customHeight="false" outlineLevel="0" collapsed="false">
      <c r="A79" s="4" t="s">
        <v>111</v>
      </c>
      <c r="B79" s="4"/>
      <c r="C79" s="13"/>
      <c r="D79" s="14" t="n">
        <f aca="false">SUM(D73:D78)</f>
        <v>42253.55</v>
      </c>
      <c r="E79" s="17"/>
    </row>
    <row r="80" customFormat="false" ht="13.8" hidden="false" customHeight="false" outlineLevel="0" collapsed="false">
      <c r="A80" s="12" t="s">
        <v>112</v>
      </c>
      <c r="B80" s="12"/>
      <c r="C80" s="9" t="s">
        <v>156</v>
      </c>
      <c r="D80" s="10" t="n">
        <v>366.23</v>
      </c>
      <c r="E80" s="12" t="s">
        <v>300</v>
      </c>
    </row>
    <row r="81" customFormat="false" ht="13.8" hidden="false" customHeight="false" outlineLevel="0" collapsed="false">
      <c r="A81" s="12"/>
      <c r="B81" s="12"/>
      <c r="C81" s="9" t="s">
        <v>143</v>
      </c>
      <c r="D81" s="10" t="n">
        <v>450.91</v>
      </c>
      <c r="E81" s="12" t="s">
        <v>300</v>
      </c>
    </row>
    <row r="82" customFormat="false" ht="13.8" hidden="false" customHeight="false" outlineLevel="0" collapsed="false">
      <c r="A82" s="12"/>
      <c r="B82" s="12"/>
      <c r="C82" s="9" t="s">
        <v>12</v>
      </c>
      <c r="D82" s="10" t="n">
        <v>436.67</v>
      </c>
      <c r="E82" s="12" t="s">
        <v>300</v>
      </c>
    </row>
    <row r="83" customFormat="false" ht="13.8" hidden="false" customHeight="false" outlineLevel="0" collapsed="false">
      <c r="A83" s="12"/>
      <c r="B83" s="12"/>
      <c r="C83" s="9" t="s">
        <v>12</v>
      </c>
      <c r="D83" s="10" t="n">
        <v>870.32</v>
      </c>
      <c r="E83" s="12" t="s">
        <v>300</v>
      </c>
    </row>
    <row r="84" customFormat="false" ht="13.8" hidden="false" customHeight="false" outlineLevel="0" collapsed="false">
      <c r="A84" s="12"/>
      <c r="B84" s="12"/>
      <c r="C84" s="9" t="s">
        <v>12</v>
      </c>
      <c r="D84" s="10" t="n">
        <v>194.86</v>
      </c>
      <c r="E84" s="12" t="s">
        <v>300</v>
      </c>
    </row>
    <row r="85" customFormat="false" ht="13.8" hidden="false" customHeight="false" outlineLevel="0" collapsed="false">
      <c r="A85" s="12"/>
      <c r="B85" s="12"/>
      <c r="C85" s="9" t="s">
        <v>12</v>
      </c>
      <c r="D85" s="10" t="n">
        <v>463.32</v>
      </c>
      <c r="E85" s="12" t="s">
        <v>300</v>
      </c>
    </row>
    <row r="86" customFormat="false" ht="13.8" hidden="false" customHeight="false" outlineLevel="0" collapsed="false">
      <c r="A86" s="12"/>
      <c r="B86" s="12"/>
      <c r="C86" s="9" t="s">
        <v>12</v>
      </c>
      <c r="D86" s="10" t="n">
        <v>44.15</v>
      </c>
      <c r="E86" s="12" t="s">
        <v>300</v>
      </c>
    </row>
    <row r="87" customFormat="false" ht="13.8" hidden="false" customHeight="false" outlineLevel="0" collapsed="false">
      <c r="A87" s="12"/>
      <c r="B87" s="12"/>
      <c r="C87" s="9" t="s">
        <v>12</v>
      </c>
      <c r="D87" s="10" t="n">
        <v>391.12</v>
      </c>
      <c r="E87" s="12" t="s">
        <v>300</v>
      </c>
    </row>
    <row r="88" customFormat="false" ht="13.8" hidden="false" customHeight="false" outlineLevel="0" collapsed="false">
      <c r="A88" s="12"/>
      <c r="B88" s="12"/>
      <c r="C88" s="9" t="s">
        <v>12</v>
      </c>
      <c r="D88" s="10" t="n">
        <v>258.7</v>
      </c>
      <c r="E88" s="12" t="s">
        <v>300</v>
      </c>
    </row>
    <row r="89" customFormat="false" ht="13.8" hidden="false" customHeight="false" outlineLevel="0" collapsed="false">
      <c r="A89" s="12"/>
      <c r="B89" s="12"/>
      <c r="C89" s="9" t="s">
        <v>312</v>
      </c>
      <c r="D89" s="10" t="n">
        <v>611.36</v>
      </c>
      <c r="E89" s="12" t="s">
        <v>300</v>
      </c>
    </row>
    <row r="90" customFormat="false" ht="13.8" hidden="false" customHeight="false" outlineLevel="0" collapsed="false">
      <c r="A90" s="12"/>
      <c r="B90" s="12"/>
      <c r="C90" s="9" t="s">
        <v>133</v>
      </c>
      <c r="D90" s="10" t="n">
        <v>140</v>
      </c>
      <c r="E90" s="12" t="s">
        <v>523</v>
      </c>
    </row>
    <row r="91" customFormat="false" ht="13.8" hidden="false" customHeight="false" outlineLevel="0" collapsed="false">
      <c r="A91" s="12"/>
      <c r="B91" s="12"/>
      <c r="C91" s="9" t="s">
        <v>176</v>
      </c>
      <c r="D91" s="10" t="n">
        <v>213.2</v>
      </c>
      <c r="E91" s="12" t="s">
        <v>300</v>
      </c>
    </row>
    <row r="92" customFormat="false" ht="13.8" hidden="false" customHeight="false" outlineLevel="0" collapsed="false">
      <c r="A92" s="12"/>
      <c r="B92" s="12"/>
      <c r="C92" s="9" t="s">
        <v>176</v>
      </c>
      <c r="D92" s="10" t="n">
        <v>430.75</v>
      </c>
      <c r="E92" s="12" t="s">
        <v>300</v>
      </c>
    </row>
    <row r="93" customFormat="false" ht="13.8" hidden="false" customHeight="false" outlineLevel="0" collapsed="false">
      <c r="A93" s="12"/>
      <c r="B93" s="12"/>
      <c r="C93" s="9" t="s">
        <v>21</v>
      </c>
      <c r="D93" s="10" t="n">
        <v>325.19</v>
      </c>
      <c r="E93" s="12" t="s">
        <v>300</v>
      </c>
    </row>
    <row r="94" customFormat="false" ht="13.8" hidden="false" customHeight="false" outlineLevel="0" collapsed="false">
      <c r="A94" s="12"/>
      <c r="B94" s="12"/>
      <c r="C94" s="9" t="s">
        <v>21</v>
      </c>
      <c r="D94" s="10" t="n">
        <v>480.47</v>
      </c>
      <c r="E94" s="12" t="s">
        <v>300</v>
      </c>
    </row>
    <row r="95" customFormat="false" ht="13.8" hidden="false" customHeight="false" outlineLevel="0" collapsed="false">
      <c r="A95" s="12"/>
      <c r="B95" s="12"/>
      <c r="C95" s="9" t="s">
        <v>21</v>
      </c>
      <c r="D95" s="10" t="n">
        <v>432.56</v>
      </c>
      <c r="E95" s="12" t="s">
        <v>300</v>
      </c>
    </row>
    <row r="96" customFormat="false" ht="13.8" hidden="false" customHeight="false" outlineLevel="0" collapsed="false">
      <c r="A96" s="12"/>
      <c r="B96" s="12"/>
      <c r="C96" s="9" t="s">
        <v>71</v>
      </c>
      <c r="D96" s="10" t="n">
        <v>296.31</v>
      </c>
      <c r="E96" s="12" t="s">
        <v>300</v>
      </c>
    </row>
    <row r="97" customFormat="false" ht="15" hidden="false" customHeight="false" outlineLevel="0" collapsed="false">
      <c r="A97" s="4" t="s">
        <v>115</v>
      </c>
      <c r="B97" s="4"/>
      <c r="C97" s="13"/>
      <c r="D97" s="14" t="n">
        <f aca="false">SUM(D80:D96)</f>
        <v>6406.12</v>
      </c>
      <c r="E97" s="4"/>
    </row>
    <row r="98" customFormat="false" ht="15" hidden="false" customHeight="false" outlineLevel="0" collapsed="false">
      <c r="A98" s="11" t="n">
        <v>20.12</v>
      </c>
      <c r="B98" s="12"/>
      <c r="C98" s="9" t="s">
        <v>36</v>
      </c>
      <c r="D98" s="10" t="n">
        <v>2000</v>
      </c>
      <c r="E98" s="12" t="s">
        <v>524</v>
      </c>
    </row>
    <row r="99" customFormat="false" ht="13.8" hidden="false" customHeight="false" outlineLevel="0" collapsed="false">
      <c r="A99" s="11"/>
      <c r="B99" s="12"/>
      <c r="C99" s="9" t="s">
        <v>36</v>
      </c>
      <c r="D99" s="10" t="n">
        <v>750</v>
      </c>
      <c r="E99" s="12" t="s">
        <v>525</v>
      </c>
    </row>
    <row r="100" customFormat="false" ht="13.8" hidden="false" customHeight="false" outlineLevel="0" collapsed="false">
      <c r="A100" s="28" t="s">
        <v>116</v>
      </c>
      <c r="B100" s="12"/>
      <c r="C100" s="13"/>
      <c r="D100" s="14" t="n">
        <f aca="false">SUM(D98:D99)</f>
        <v>2750</v>
      </c>
      <c r="E100" s="12"/>
    </row>
    <row r="101" customFormat="false" ht="13.8" hidden="false" customHeight="false" outlineLevel="0" collapsed="false">
      <c r="A101" s="11" t="n">
        <v>20.13</v>
      </c>
      <c r="B101" s="12"/>
      <c r="C101" s="9" t="s">
        <v>12</v>
      </c>
      <c r="D101" s="10" t="n">
        <v>1500</v>
      </c>
      <c r="E101" s="12" t="s">
        <v>526</v>
      </c>
    </row>
    <row r="102" customFormat="false" ht="13.8" hidden="false" customHeight="false" outlineLevel="0" collapsed="false">
      <c r="A102" s="28" t="s">
        <v>310</v>
      </c>
      <c r="B102" s="12"/>
      <c r="C102" s="9"/>
      <c r="D102" s="14" t="n">
        <f aca="false">SUM(D101:D101)</f>
        <v>1500</v>
      </c>
      <c r="E102" s="12"/>
    </row>
    <row r="103" customFormat="false" ht="13.8" hidden="false" customHeight="false" outlineLevel="0" collapsed="false">
      <c r="A103" s="12" t="s">
        <v>117</v>
      </c>
      <c r="B103" s="12"/>
      <c r="C103" s="9"/>
      <c r="D103" s="10" t="n">
        <v>244.65</v>
      </c>
      <c r="E103" s="11" t="s">
        <v>527</v>
      </c>
    </row>
    <row r="104" customFormat="false" ht="15" hidden="false" customHeight="false" outlineLevel="0" collapsed="false">
      <c r="A104" s="4" t="s">
        <v>119</v>
      </c>
      <c r="B104" s="4"/>
      <c r="C104" s="13"/>
      <c r="D104" s="14" t="n">
        <f aca="false">SUM(D103)</f>
        <v>244.65</v>
      </c>
      <c r="E104" s="4"/>
    </row>
    <row r="105" customFormat="false" ht="13.8" hidden="false" customHeight="false" outlineLevel="0" collapsed="false">
      <c r="A105" s="11" t="n">
        <v>20.25</v>
      </c>
      <c r="B105" s="12"/>
      <c r="C105" s="9" t="s">
        <v>186</v>
      </c>
      <c r="D105" s="10" t="n">
        <v>4264.52</v>
      </c>
      <c r="E105" s="12" t="s">
        <v>229</v>
      </c>
    </row>
    <row r="106" customFormat="false" ht="13.8" hidden="false" customHeight="false" outlineLevel="0" collapsed="false">
      <c r="A106" s="11"/>
      <c r="B106" s="12"/>
      <c r="C106" s="9" t="s">
        <v>186</v>
      </c>
      <c r="D106" s="10" t="n">
        <v>3386</v>
      </c>
      <c r="E106" s="12" t="s">
        <v>229</v>
      </c>
    </row>
    <row r="107" customFormat="false" ht="13.8" hidden="false" customHeight="false" outlineLevel="0" collapsed="false">
      <c r="A107" s="11"/>
      <c r="B107" s="12"/>
      <c r="C107" s="9" t="s">
        <v>186</v>
      </c>
      <c r="D107" s="10" t="n">
        <v>2835</v>
      </c>
      <c r="E107" s="12" t="s">
        <v>229</v>
      </c>
    </row>
    <row r="108" customFormat="false" ht="13.8" hidden="false" customHeight="false" outlineLevel="0" collapsed="false">
      <c r="A108" s="11"/>
      <c r="B108" s="12"/>
      <c r="C108" s="9" t="s">
        <v>485</v>
      </c>
      <c r="D108" s="10" t="n">
        <v>21865.51</v>
      </c>
      <c r="E108" s="12" t="s">
        <v>528</v>
      </c>
    </row>
    <row r="109" customFormat="false" ht="13.8" hidden="false" customHeight="false" outlineLevel="0" collapsed="false">
      <c r="A109" s="11"/>
      <c r="B109" s="12"/>
      <c r="C109" s="9" t="s">
        <v>312</v>
      </c>
      <c r="D109" s="10" t="n">
        <v>11789.88</v>
      </c>
      <c r="E109" s="12" t="s">
        <v>529</v>
      </c>
    </row>
    <row r="110" customFormat="false" ht="13.8" hidden="false" customHeight="false" outlineLevel="0" collapsed="false">
      <c r="A110" s="11"/>
      <c r="B110" s="12"/>
      <c r="C110" s="9" t="s">
        <v>312</v>
      </c>
      <c r="D110" s="10" t="n">
        <v>20</v>
      </c>
      <c r="E110" s="12" t="s">
        <v>530</v>
      </c>
    </row>
    <row r="111" customFormat="false" ht="13.8" hidden="false" customHeight="false" outlineLevel="0" collapsed="false">
      <c r="A111" s="11"/>
      <c r="B111" s="12"/>
      <c r="C111" s="9" t="s">
        <v>133</v>
      </c>
      <c r="D111" s="10" t="n">
        <v>500</v>
      </c>
      <c r="E111" s="12" t="s">
        <v>531</v>
      </c>
    </row>
    <row r="112" customFormat="false" ht="13.8" hidden="false" customHeight="false" outlineLevel="0" collapsed="false">
      <c r="A112" s="11"/>
      <c r="B112" s="12"/>
      <c r="C112" s="9" t="s">
        <v>133</v>
      </c>
      <c r="D112" s="10" t="n">
        <v>750</v>
      </c>
      <c r="E112" s="12" t="s">
        <v>531</v>
      </c>
    </row>
    <row r="113" customFormat="false" ht="13.8" hidden="false" customHeight="false" outlineLevel="0" collapsed="false">
      <c r="A113" s="11"/>
      <c r="B113" s="12"/>
      <c r="C113" s="9" t="s">
        <v>133</v>
      </c>
      <c r="D113" s="10" t="n">
        <v>750</v>
      </c>
      <c r="E113" s="12" t="s">
        <v>531</v>
      </c>
    </row>
    <row r="114" customFormat="false" ht="13.8" hidden="false" customHeight="false" outlineLevel="0" collapsed="false">
      <c r="A114" s="11"/>
      <c r="B114" s="12"/>
      <c r="C114" s="9" t="s">
        <v>61</v>
      </c>
      <c r="D114" s="10" t="n">
        <v>20</v>
      </c>
      <c r="E114" s="12" t="s">
        <v>229</v>
      </c>
    </row>
    <row r="115" customFormat="false" ht="13.8" hidden="false" customHeight="false" outlineLevel="0" collapsed="false">
      <c r="A115" s="11"/>
      <c r="B115" s="12"/>
      <c r="C115" s="9" t="s">
        <v>176</v>
      </c>
      <c r="D115" s="10" t="n">
        <v>4760</v>
      </c>
      <c r="E115" s="12" t="s">
        <v>532</v>
      </c>
    </row>
    <row r="116" customFormat="false" ht="13.8" hidden="false" customHeight="false" outlineLevel="0" collapsed="false">
      <c r="A116" s="11"/>
      <c r="B116" s="12"/>
      <c r="C116" s="9" t="s">
        <v>21</v>
      </c>
      <c r="D116" s="10" t="n">
        <v>100</v>
      </c>
      <c r="E116" s="12" t="s">
        <v>533</v>
      </c>
    </row>
    <row r="117" customFormat="false" ht="13.8" hidden="false" customHeight="false" outlineLevel="0" collapsed="false">
      <c r="A117" s="11"/>
      <c r="B117" s="12"/>
      <c r="C117" s="9" t="s">
        <v>313</v>
      </c>
      <c r="D117" s="10" t="n">
        <v>1000</v>
      </c>
      <c r="E117" s="12" t="s">
        <v>534</v>
      </c>
    </row>
    <row r="118" customFormat="false" ht="13.8" hidden="false" customHeight="false" outlineLevel="0" collapsed="false">
      <c r="A118" s="11"/>
      <c r="B118" s="12"/>
      <c r="C118" s="9" t="s">
        <v>313</v>
      </c>
      <c r="D118" s="10" t="n">
        <v>18067.55</v>
      </c>
      <c r="E118" s="12" t="s">
        <v>535</v>
      </c>
    </row>
    <row r="119" customFormat="false" ht="15" hidden="false" customHeight="false" outlineLevel="0" collapsed="false">
      <c r="A119" s="4" t="s">
        <v>121</v>
      </c>
      <c r="B119" s="4"/>
      <c r="C119" s="13"/>
      <c r="D119" s="14" t="n">
        <f aca="false">SUM(D105:D118)</f>
        <v>70108.46</v>
      </c>
      <c r="E119" s="4"/>
    </row>
    <row r="120" customFormat="false" ht="13.8" hidden="false" customHeight="false" outlineLevel="0" collapsed="false">
      <c r="A120" s="12" t="s">
        <v>122</v>
      </c>
      <c r="B120" s="12"/>
      <c r="C120" s="9" t="s">
        <v>143</v>
      </c>
      <c r="D120" s="10" t="n">
        <v>78</v>
      </c>
      <c r="E120" s="12" t="s">
        <v>536</v>
      </c>
    </row>
    <row r="121" customFormat="false" ht="13.8" hidden="false" customHeight="false" outlineLevel="0" collapsed="false">
      <c r="A121" s="12"/>
      <c r="B121" s="12"/>
      <c r="C121" s="9" t="s">
        <v>133</v>
      </c>
      <c r="D121" s="10" t="n">
        <v>1098.65</v>
      </c>
      <c r="E121" s="12" t="s">
        <v>537</v>
      </c>
    </row>
    <row r="122" customFormat="false" ht="13.8" hidden="false" customHeight="false" outlineLevel="0" collapsed="false">
      <c r="A122" s="12"/>
      <c r="B122" s="12"/>
      <c r="C122" s="9" t="s">
        <v>313</v>
      </c>
      <c r="D122" s="10" t="n">
        <v>65</v>
      </c>
      <c r="E122" s="12" t="s">
        <v>538</v>
      </c>
    </row>
    <row r="123" customFormat="false" ht="15" hidden="false" customHeight="false" outlineLevel="0" collapsed="false">
      <c r="A123" s="4" t="s">
        <v>123</v>
      </c>
      <c r="B123" s="4"/>
      <c r="C123" s="13"/>
      <c r="D123" s="14" t="n">
        <f aca="false">SUM(D120:D122)</f>
        <v>1241.65</v>
      </c>
      <c r="E123" s="4"/>
    </row>
    <row r="124" customFormat="false" ht="13.8" hidden="false" customHeight="false" outlineLevel="0" collapsed="false">
      <c r="A124" s="12" t="s">
        <v>124</v>
      </c>
      <c r="B124" s="12"/>
      <c r="C124" s="9" t="s">
        <v>312</v>
      </c>
      <c r="D124" s="10" t="n">
        <v>271.44</v>
      </c>
      <c r="E124" s="12" t="s">
        <v>539</v>
      </c>
    </row>
    <row r="125" customFormat="false" ht="15" hidden="false" customHeight="false" outlineLevel="0" collapsed="false">
      <c r="A125" s="4" t="s">
        <v>126</v>
      </c>
      <c r="B125" s="4"/>
      <c r="C125" s="13"/>
      <c r="D125" s="14" t="n">
        <f aca="false">SUM(D124:D124)</f>
        <v>271.44</v>
      </c>
      <c r="E125" s="4"/>
    </row>
    <row r="126" customFormat="false" ht="13.8" hidden="false" customHeight="false" outlineLevel="0" collapsed="false">
      <c r="A126" s="12" t="s">
        <v>127</v>
      </c>
      <c r="B126" s="12"/>
      <c r="C126" s="17" t="n">
        <v>3</v>
      </c>
      <c r="D126" s="54" t="n">
        <v>415.29</v>
      </c>
      <c r="E126" s="12" t="s">
        <v>540</v>
      </c>
    </row>
    <row r="127" customFormat="false" ht="13.8" hidden="false" customHeight="false" outlineLevel="0" collapsed="false">
      <c r="A127" s="12"/>
      <c r="B127" s="12"/>
      <c r="C127" s="17" t="n">
        <v>3</v>
      </c>
      <c r="D127" s="54" t="n">
        <v>351</v>
      </c>
      <c r="E127" s="12" t="s">
        <v>541</v>
      </c>
    </row>
    <row r="128" customFormat="false" ht="13.8" hidden="false" customHeight="false" outlineLevel="0" collapsed="false">
      <c r="A128" s="12"/>
      <c r="B128" s="12"/>
      <c r="C128" s="9" t="s">
        <v>542</v>
      </c>
      <c r="D128" s="10" t="n">
        <v>50</v>
      </c>
      <c r="E128" s="12" t="s">
        <v>543</v>
      </c>
    </row>
    <row r="129" customFormat="false" ht="13.8" hidden="false" customHeight="false" outlineLevel="0" collapsed="false">
      <c r="A129" s="12"/>
      <c r="B129" s="12"/>
      <c r="C129" s="9" t="s">
        <v>12</v>
      </c>
      <c r="D129" s="10" t="n">
        <v>10880</v>
      </c>
      <c r="E129" s="12" t="s">
        <v>544</v>
      </c>
    </row>
    <row r="130" customFormat="false" ht="13.8" hidden="false" customHeight="false" outlineLevel="0" collapsed="false">
      <c r="A130" s="12"/>
      <c r="B130" s="12"/>
      <c r="C130" s="9" t="s">
        <v>312</v>
      </c>
      <c r="D130" s="10" t="n">
        <v>71</v>
      </c>
      <c r="E130" s="12" t="s">
        <v>543</v>
      </c>
    </row>
    <row r="131" customFormat="false" ht="13.8" hidden="false" customHeight="false" outlineLevel="0" collapsed="false">
      <c r="A131" s="12"/>
      <c r="B131" s="12"/>
      <c r="C131" s="9" t="s">
        <v>41</v>
      </c>
      <c r="D131" s="10" t="n">
        <v>34</v>
      </c>
      <c r="E131" s="12" t="s">
        <v>543</v>
      </c>
    </row>
    <row r="132" customFormat="false" ht="13.8" hidden="false" customHeight="false" outlineLevel="0" collapsed="false">
      <c r="A132" s="12"/>
      <c r="B132" s="12"/>
      <c r="C132" s="9" t="s">
        <v>42</v>
      </c>
      <c r="D132" s="10" t="n">
        <v>20</v>
      </c>
      <c r="E132" s="12" t="s">
        <v>545</v>
      </c>
    </row>
    <row r="133" customFormat="false" ht="13.8" hidden="false" customHeight="false" outlineLevel="0" collapsed="false">
      <c r="A133" s="12"/>
      <c r="B133" s="12"/>
      <c r="C133" s="9" t="s">
        <v>71</v>
      </c>
      <c r="D133" s="10" t="n">
        <v>30</v>
      </c>
      <c r="E133" s="12" t="s">
        <v>543</v>
      </c>
    </row>
    <row r="134" customFormat="false" ht="13.8" hidden="false" customHeight="false" outlineLevel="0" collapsed="false">
      <c r="A134" s="12"/>
      <c r="B134" s="12"/>
      <c r="C134" s="9" t="s">
        <v>36</v>
      </c>
      <c r="D134" s="10" t="n">
        <v>32</v>
      </c>
      <c r="E134" s="12" t="s">
        <v>543</v>
      </c>
    </row>
    <row r="135" customFormat="false" ht="13.8" hidden="false" customHeight="false" outlineLevel="0" collapsed="false">
      <c r="A135" s="12"/>
      <c r="B135" s="12"/>
      <c r="C135" s="9" t="s">
        <v>36</v>
      </c>
      <c r="D135" s="10" t="n">
        <v>40</v>
      </c>
      <c r="E135" s="12" t="s">
        <v>543</v>
      </c>
    </row>
    <row r="136" customFormat="false" ht="15" hidden="false" customHeight="false" outlineLevel="0" collapsed="false">
      <c r="A136" s="4" t="s">
        <v>140</v>
      </c>
      <c r="B136" s="4"/>
      <c r="C136" s="13"/>
      <c r="D136" s="14" t="n">
        <f aca="false">SUM(D126:D135)</f>
        <v>11923.29</v>
      </c>
      <c r="E136" s="4"/>
    </row>
    <row r="137" customFormat="false" ht="13.8" hidden="false" customHeight="false" outlineLevel="0" collapsed="false">
      <c r="A137" s="11" t="n">
        <v>59.17</v>
      </c>
      <c r="B137" s="12"/>
      <c r="C137" s="9" t="s">
        <v>485</v>
      </c>
      <c r="D137" s="10" t="n">
        <v>340405.75</v>
      </c>
      <c r="E137" s="12" t="s">
        <v>546</v>
      </c>
    </row>
    <row r="138" customFormat="false" ht="13.8" hidden="false" customHeight="false" outlineLevel="0" collapsed="false">
      <c r="A138" s="11"/>
      <c r="B138" s="12"/>
      <c r="C138" s="9" t="s">
        <v>143</v>
      </c>
      <c r="D138" s="10" t="n">
        <v>5986.67</v>
      </c>
      <c r="E138" s="12" t="s">
        <v>547</v>
      </c>
    </row>
    <row r="139" customFormat="false" ht="13.8" hidden="false" customHeight="false" outlineLevel="0" collapsed="false">
      <c r="A139" s="11"/>
      <c r="B139" s="12"/>
      <c r="C139" s="9" t="s">
        <v>143</v>
      </c>
      <c r="D139" s="10" t="n">
        <v>2980.52</v>
      </c>
      <c r="E139" s="12" t="s">
        <v>547</v>
      </c>
    </row>
    <row r="140" customFormat="false" ht="13.8" hidden="false" customHeight="false" outlineLevel="0" collapsed="false">
      <c r="A140" s="11"/>
      <c r="B140" s="12"/>
      <c r="C140" s="9" t="s">
        <v>143</v>
      </c>
      <c r="D140" s="10" t="n">
        <v>3628.96</v>
      </c>
      <c r="E140" s="12" t="s">
        <v>547</v>
      </c>
    </row>
    <row r="141" customFormat="false" ht="13.8" hidden="false" customHeight="false" outlineLevel="0" collapsed="false">
      <c r="A141" s="11"/>
      <c r="B141" s="12"/>
      <c r="C141" s="9" t="s">
        <v>143</v>
      </c>
      <c r="D141" s="10" t="n">
        <v>2861.09</v>
      </c>
      <c r="E141" s="12" t="s">
        <v>547</v>
      </c>
    </row>
    <row r="142" customFormat="false" ht="13.8" hidden="false" customHeight="false" outlineLevel="0" collapsed="false">
      <c r="A142" s="11"/>
      <c r="B142" s="12"/>
      <c r="C142" s="9" t="s">
        <v>143</v>
      </c>
      <c r="D142" s="10" t="n">
        <v>5520.69</v>
      </c>
      <c r="E142" s="12" t="s">
        <v>547</v>
      </c>
    </row>
    <row r="143" customFormat="false" ht="13.8" hidden="false" customHeight="false" outlineLevel="0" collapsed="false">
      <c r="A143" s="11"/>
      <c r="B143" s="12"/>
      <c r="C143" s="9" t="s">
        <v>143</v>
      </c>
      <c r="D143" s="10" t="n">
        <v>2705.09</v>
      </c>
      <c r="E143" s="12" t="s">
        <v>547</v>
      </c>
    </row>
    <row r="144" customFormat="false" ht="13.8" hidden="false" customHeight="false" outlineLevel="0" collapsed="false">
      <c r="A144" s="11"/>
      <c r="B144" s="12"/>
      <c r="C144" s="9" t="s">
        <v>143</v>
      </c>
      <c r="D144" s="10" t="n">
        <v>2834.68</v>
      </c>
      <c r="E144" s="12" t="s">
        <v>547</v>
      </c>
    </row>
    <row r="145" customFormat="false" ht="13.8" hidden="false" customHeight="false" outlineLevel="0" collapsed="false">
      <c r="A145" s="11"/>
      <c r="B145" s="12"/>
      <c r="C145" s="9" t="s">
        <v>143</v>
      </c>
      <c r="D145" s="10" t="n">
        <v>6346.36</v>
      </c>
      <c r="E145" s="12" t="s">
        <v>547</v>
      </c>
    </row>
    <row r="146" customFormat="false" ht="13.8" hidden="false" customHeight="false" outlineLevel="0" collapsed="false">
      <c r="A146" s="11"/>
      <c r="B146" s="12"/>
      <c r="C146" s="9" t="s">
        <v>143</v>
      </c>
      <c r="D146" s="10" t="n">
        <v>3711.74</v>
      </c>
      <c r="E146" s="12" t="s">
        <v>547</v>
      </c>
    </row>
    <row r="147" customFormat="false" ht="13.8" hidden="false" customHeight="false" outlineLevel="0" collapsed="false">
      <c r="A147" s="11"/>
      <c r="B147" s="12"/>
      <c r="C147" s="9" t="s">
        <v>143</v>
      </c>
      <c r="D147" s="10" t="n">
        <v>3414.62</v>
      </c>
      <c r="E147" s="12" t="s">
        <v>547</v>
      </c>
    </row>
    <row r="148" customFormat="false" ht="13.8" hidden="false" customHeight="false" outlineLevel="0" collapsed="false">
      <c r="A148" s="11"/>
      <c r="B148" s="12"/>
      <c r="C148" s="9" t="s">
        <v>143</v>
      </c>
      <c r="D148" s="10" t="n">
        <v>4227.62</v>
      </c>
      <c r="E148" s="12" t="s">
        <v>547</v>
      </c>
    </row>
    <row r="149" customFormat="false" ht="13.8" hidden="false" customHeight="false" outlineLevel="0" collapsed="false">
      <c r="A149" s="11"/>
      <c r="B149" s="12"/>
      <c r="C149" s="9" t="s">
        <v>143</v>
      </c>
      <c r="D149" s="10" t="n">
        <v>4307.54</v>
      </c>
      <c r="E149" s="12" t="s">
        <v>547</v>
      </c>
    </row>
    <row r="150" customFormat="false" ht="13.8" hidden="false" customHeight="false" outlineLevel="0" collapsed="false">
      <c r="A150" s="11"/>
      <c r="B150" s="12"/>
      <c r="C150" s="9" t="s">
        <v>143</v>
      </c>
      <c r="D150" s="10" t="n">
        <v>1680.21</v>
      </c>
      <c r="E150" s="12" t="s">
        <v>547</v>
      </c>
    </row>
    <row r="151" customFormat="false" ht="13.8" hidden="false" customHeight="false" outlineLevel="0" collapsed="false">
      <c r="A151" s="11"/>
      <c r="B151" s="12"/>
      <c r="C151" s="9" t="s">
        <v>143</v>
      </c>
      <c r="D151" s="10" t="n">
        <v>4326.17</v>
      </c>
      <c r="E151" s="12" t="s">
        <v>547</v>
      </c>
    </row>
    <row r="152" customFormat="false" ht="13.8" hidden="false" customHeight="false" outlineLevel="0" collapsed="false">
      <c r="A152" s="11"/>
      <c r="B152" s="12"/>
      <c r="C152" s="9" t="s">
        <v>143</v>
      </c>
      <c r="D152" s="10" t="n">
        <v>2675.52</v>
      </c>
      <c r="E152" s="12" t="s">
        <v>547</v>
      </c>
    </row>
    <row r="153" customFormat="false" ht="13.8" hidden="false" customHeight="false" outlineLevel="0" collapsed="false">
      <c r="A153" s="11"/>
      <c r="B153" s="12"/>
      <c r="C153" s="9" t="s">
        <v>143</v>
      </c>
      <c r="D153" s="10" t="n">
        <v>2456.55</v>
      </c>
      <c r="E153" s="12" t="s">
        <v>547</v>
      </c>
    </row>
    <row r="154" customFormat="false" ht="13.8" hidden="false" customHeight="false" outlineLevel="0" collapsed="false">
      <c r="A154" s="11"/>
      <c r="B154" s="12"/>
      <c r="C154" s="9" t="s">
        <v>143</v>
      </c>
      <c r="D154" s="10" t="n">
        <v>2710.02</v>
      </c>
      <c r="E154" s="12" t="s">
        <v>547</v>
      </c>
    </row>
    <row r="155" customFormat="false" ht="13.8" hidden="false" customHeight="false" outlineLevel="0" collapsed="false">
      <c r="A155" s="11"/>
      <c r="B155" s="12"/>
      <c r="C155" s="9" t="s">
        <v>143</v>
      </c>
      <c r="D155" s="10" t="n">
        <v>15000</v>
      </c>
      <c r="E155" s="12" t="s">
        <v>547</v>
      </c>
    </row>
    <row r="156" customFormat="false" ht="13.8" hidden="false" customHeight="false" outlineLevel="0" collapsed="false">
      <c r="A156" s="11"/>
      <c r="B156" s="12"/>
      <c r="C156" s="9" t="s">
        <v>143</v>
      </c>
      <c r="D156" s="10" t="n">
        <v>3000</v>
      </c>
      <c r="E156" s="12" t="s">
        <v>547</v>
      </c>
    </row>
    <row r="157" customFormat="false" ht="13.8" hidden="false" customHeight="false" outlineLevel="0" collapsed="false">
      <c r="A157" s="11"/>
      <c r="B157" s="12"/>
      <c r="C157" s="9" t="s">
        <v>143</v>
      </c>
      <c r="D157" s="10" t="n">
        <v>15000</v>
      </c>
      <c r="E157" s="12" t="s">
        <v>547</v>
      </c>
    </row>
    <row r="158" customFormat="false" ht="13.8" hidden="false" customHeight="false" outlineLevel="0" collapsed="false">
      <c r="A158" s="11"/>
      <c r="B158" s="12"/>
      <c r="C158" s="9" t="s">
        <v>143</v>
      </c>
      <c r="D158" s="10" t="n">
        <v>3000</v>
      </c>
      <c r="E158" s="12" t="s">
        <v>547</v>
      </c>
    </row>
    <row r="159" customFormat="false" ht="13.8" hidden="false" customHeight="false" outlineLevel="0" collapsed="false">
      <c r="A159" s="11"/>
      <c r="B159" s="12"/>
      <c r="C159" s="9" t="s">
        <v>143</v>
      </c>
      <c r="D159" s="10" t="n">
        <v>15000</v>
      </c>
      <c r="E159" s="12" t="s">
        <v>547</v>
      </c>
    </row>
    <row r="160" customFormat="false" ht="13.8" hidden="false" customHeight="false" outlineLevel="0" collapsed="false">
      <c r="A160" s="11"/>
      <c r="B160" s="12"/>
      <c r="C160" s="9" t="s">
        <v>143</v>
      </c>
      <c r="D160" s="10" t="n">
        <v>30000</v>
      </c>
      <c r="E160" s="12" t="s">
        <v>547</v>
      </c>
    </row>
    <row r="161" customFormat="false" ht="13.8" hidden="false" customHeight="false" outlineLevel="0" collapsed="false">
      <c r="A161" s="11"/>
      <c r="B161" s="12"/>
      <c r="C161" s="9" t="s">
        <v>143</v>
      </c>
      <c r="D161" s="10" t="n">
        <v>3000</v>
      </c>
      <c r="E161" s="12" t="s">
        <v>547</v>
      </c>
    </row>
    <row r="162" customFormat="false" ht="13.8" hidden="false" customHeight="false" outlineLevel="0" collapsed="false">
      <c r="A162" s="11"/>
      <c r="B162" s="12"/>
      <c r="C162" s="9" t="s">
        <v>143</v>
      </c>
      <c r="D162" s="10" t="n">
        <v>3000</v>
      </c>
      <c r="E162" s="12" t="s">
        <v>547</v>
      </c>
    </row>
    <row r="163" customFormat="false" ht="13.8" hidden="false" customHeight="false" outlineLevel="0" collapsed="false">
      <c r="A163" s="11"/>
      <c r="B163" s="12"/>
      <c r="C163" s="9" t="s">
        <v>143</v>
      </c>
      <c r="D163" s="10" t="n">
        <v>3000</v>
      </c>
      <c r="E163" s="12" t="s">
        <v>547</v>
      </c>
    </row>
    <row r="164" customFormat="false" ht="13.8" hidden="false" customHeight="false" outlineLevel="0" collapsed="false">
      <c r="A164" s="11"/>
      <c r="B164" s="12"/>
      <c r="C164" s="9" t="s">
        <v>12</v>
      </c>
      <c r="D164" s="10" t="n">
        <v>6512.64</v>
      </c>
      <c r="E164" s="12" t="s">
        <v>547</v>
      </c>
    </row>
    <row r="165" customFormat="false" ht="13.8" hidden="false" customHeight="false" outlineLevel="0" collapsed="false">
      <c r="A165" s="11"/>
      <c r="B165" s="12"/>
      <c r="C165" s="9" t="s">
        <v>312</v>
      </c>
      <c r="D165" s="10" t="n">
        <v>95989.44</v>
      </c>
      <c r="E165" s="12" t="s">
        <v>548</v>
      </c>
    </row>
    <row r="166" customFormat="false" ht="13.8" hidden="false" customHeight="false" outlineLevel="0" collapsed="false">
      <c r="A166" s="11"/>
      <c r="B166" s="12"/>
      <c r="C166" s="9" t="s">
        <v>133</v>
      </c>
      <c r="D166" s="10" t="n">
        <v>64060.15</v>
      </c>
      <c r="E166" s="12" t="s">
        <v>549</v>
      </c>
    </row>
    <row r="167" customFormat="false" ht="13.8" hidden="false" customHeight="false" outlineLevel="0" collapsed="false">
      <c r="A167" s="11"/>
      <c r="B167" s="12"/>
      <c r="C167" s="9" t="s">
        <v>133</v>
      </c>
      <c r="D167" s="10" t="n">
        <v>96090.23</v>
      </c>
      <c r="E167" s="12" t="s">
        <v>549</v>
      </c>
    </row>
    <row r="168" customFormat="false" ht="13.8" hidden="false" customHeight="false" outlineLevel="0" collapsed="false">
      <c r="A168" s="11"/>
      <c r="B168" s="12"/>
      <c r="C168" s="9" t="s">
        <v>133</v>
      </c>
      <c r="D168" s="10" t="n">
        <v>96090.23</v>
      </c>
      <c r="E168" s="12" t="s">
        <v>549</v>
      </c>
    </row>
    <row r="169" customFormat="false" ht="13.8" hidden="false" customHeight="false" outlineLevel="0" collapsed="false">
      <c r="A169" s="11"/>
      <c r="B169" s="12"/>
      <c r="C169" s="9" t="s">
        <v>133</v>
      </c>
      <c r="D169" s="10" t="n">
        <v>3653.78</v>
      </c>
      <c r="E169" s="12" t="s">
        <v>550</v>
      </c>
    </row>
    <row r="170" customFormat="false" ht="13.8" hidden="false" customHeight="false" outlineLevel="0" collapsed="false">
      <c r="A170" s="11"/>
      <c r="B170" s="12"/>
      <c r="C170" s="9" t="s">
        <v>133</v>
      </c>
      <c r="D170" s="10" t="n">
        <v>2918.24</v>
      </c>
      <c r="E170" s="12" t="s">
        <v>551</v>
      </c>
    </row>
    <row r="171" customFormat="false" ht="13.8" hidden="false" customHeight="false" outlineLevel="0" collapsed="false">
      <c r="A171" s="11"/>
      <c r="B171" s="12"/>
      <c r="C171" s="9" t="s">
        <v>313</v>
      </c>
      <c r="D171" s="10" t="n">
        <v>2086.8</v>
      </c>
      <c r="E171" s="12" t="s">
        <v>552</v>
      </c>
    </row>
    <row r="172" customFormat="false" ht="13.8" hidden="false" customHeight="false" outlineLevel="0" collapsed="false">
      <c r="A172" s="11"/>
      <c r="B172" s="12"/>
      <c r="C172" s="9" t="s">
        <v>313</v>
      </c>
      <c r="D172" s="10" t="n">
        <v>467407.97</v>
      </c>
      <c r="E172" s="12" t="s">
        <v>553</v>
      </c>
    </row>
    <row r="173" customFormat="false" ht="15" hidden="false" customHeight="false" outlineLevel="0" collapsed="false">
      <c r="A173" s="28" t="s">
        <v>145</v>
      </c>
      <c r="B173" s="4"/>
      <c r="C173" s="13"/>
      <c r="D173" s="14" t="n">
        <f aca="false">SUM(D137:D172)</f>
        <v>1327589.28</v>
      </c>
      <c r="E173" s="12"/>
    </row>
    <row r="174" customFormat="false" ht="13.8" hidden="false" customHeight="false" outlineLevel="0" collapsed="false">
      <c r="A174" s="31" t="s">
        <v>146</v>
      </c>
      <c r="B174" s="12"/>
      <c r="C174" s="9" t="s">
        <v>15</v>
      </c>
      <c r="D174" s="10" t="n">
        <v>9750</v>
      </c>
      <c r="E174" s="12" t="s">
        <v>554</v>
      </c>
    </row>
    <row r="175" customFormat="false" ht="15" hidden="false" customHeight="false" outlineLevel="0" collapsed="false">
      <c r="A175" s="32" t="s">
        <v>148</v>
      </c>
      <c r="B175" s="12"/>
      <c r="C175" s="9"/>
      <c r="D175" s="14" t="n">
        <f aca="false">SUM(D174)</f>
        <v>9750</v>
      </c>
      <c r="E175" s="12"/>
    </row>
    <row r="176" customFormat="false" ht="13.8" hidden="false" customHeight="false" outlineLevel="0" collapsed="false">
      <c r="A176" s="31" t="n">
        <v>65.01</v>
      </c>
      <c r="B176" s="12"/>
      <c r="C176" s="9"/>
      <c r="D176" s="10" t="n">
        <v>13393158.9</v>
      </c>
      <c r="E176" s="12" t="s">
        <v>555</v>
      </c>
    </row>
    <row r="177" customFormat="false" ht="15" hidden="false" customHeight="false" outlineLevel="0" collapsed="false">
      <c r="A177" s="32" t="s">
        <v>150</v>
      </c>
      <c r="B177" s="12"/>
      <c r="C177" s="9"/>
      <c r="D177" s="14" t="n">
        <f aca="false">SUM(D176)</f>
        <v>13393158.9</v>
      </c>
      <c r="E177" s="12"/>
    </row>
    <row r="178" customFormat="false" ht="13.8" hidden="false" customHeight="false" outlineLevel="0" collapsed="false">
      <c r="A178" s="31" t="s">
        <v>151</v>
      </c>
      <c r="B178" s="12"/>
      <c r="C178" s="9" t="s">
        <v>485</v>
      </c>
      <c r="D178" s="10" t="n">
        <v>516</v>
      </c>
      <c r="E178" s="12" t="s">
        <v>556</v>
      </c>
    </row>
    <row r="179" customFormat="false" ht="13.8" hidden="false" customHeight="false" outlineLevel="0" collapsed="false">
      <c r="A179" s="31"/>
      <c r="B179" s="12"/>
      <c r="C179" s="9"/>
      <c r="D179" s="10" t="n">
        <v>6974051.3</v>
      </c>
      <c r="E179" s="12" t="s">
        <v>555</v>
      </c>
    </row>
    <row r="180" customFormat="false" ht="13.8" hidden="false" customHeight="false" outlineLevel="0" collapsed="false">
      <c r="A180" s="32" t="s">
        <v>153</v>
      </c>
      <c r="B180" s="4"/>
      <c r="C180" s="13"/>
      <c r="D180" s="14" t="n">
        <f aca="false">SUM(D178:D179)</f>
        <v>6974567.3</v>
      </c>
      <c r="E180" s="4"/>
    </row>
    <row r="181" s="2" customFormat="true" ht="13.8" hidden="false" customHeight="false" outlineLevel="0" collapsed="false">
      <c r="A181" s="31" t="s">
        <v>339</v>
      </c>
      <c r="B181" s="4"/>
      <c r="C181" s="9" t="s">
        <v>228</v>
      </c>
      <c r="D181" s="10" t="n">
        <v>2750.99</v>
      </c>
      <c r="E181" s="12" t="s">
        <v>557</v>
      </c>
    </row>
    <row r="182" s="2" customFormat="true" ht="13.8" hidden="false" customHeight="false" outlineLevel="0" collapsed="false">
      <c r="A182" s="31"/>
      <c r="B182" s="4"/>
      <c r="C182" s="9" t="s">
        <v>36</v>
      </c>
      <c r="D182" s="10" t="n">
        <v>27503.28</v>
      </c>
      <c r="E182" s="12" t="s">
        <v>558</v>
      </c>
    </row>
    <row r="183" customFormat="false" ht="13.8" hidden="false" customHeight="false" outlineLevel="0" collapsed="false">
      <c r="A183" s="32" t="s">
        <v>559</v>
      </c>
      <c r="B183" s="4"/>
      <c r="C183" s="13"/>
      <c r="D183" s="14" t="n">
        <f aca="false">SUM(D181:D182)</f>
        <v>30254.27</v>
      </c>
      <c r="E183" s="4"/>
    </row>
    <row r="184" customFormat="false" ht="13.8" hidden="false" customHeight="false" outlineLevel="0" collapsed="false">
      <c r="A184" s="31" t="s">
        <v>345</v>
      </c>
      <c r="B184" s="4"/>
      <c r="C184" s="9" t="s">
        <v>41</v>
      </c>
      <c r="D184" s="10" t="n">
        <v>288</v>
      </c>
      <c r="E184" s="12" t="s">
        <v>560</v>
      </c>
    </row>
    <row r="185" customFormat="false" ht="15" hidden="false" customHeight="false" outlineLevel="0" collapsed="false">
      <c r="A185" s="32" t="s">
        <v>346</v>
      </c>
      <c r="B185" s="4"/>
      <c r="C185" s="13"/>
      <c r="D185" s="14" t="n">
        <f aca="false">SUM(D184:D184)</f>
        <v>288</v>
      </c>
      <c r="E185" s="4"/>
    </row>
    <row r="186" customFormat="false" ht="15" hidden="false" customHeight="false" outlineLevel="0" collapsed="false">
      <c r="A186" s="70" t="s">
        <v>561</v>
      </c>
      <c r="D186" s="59" t="n">
        <f aca="false">SUM(D13+D15+D18+D21+D23+D25+D31+D38+D69+D72+D79+D97+D100+D102+D104+D119+D123+D125+D136+D173+D175+D177+D180+D183+D185)</f>
        <v>22107257.43</v>
      </c>
    </row>
    <row r="1048555" customFormat="false" ht="12.8" hidden="false" customHeight="false" outlineLevel="0" collapsed="false"/>
    <row r="1048556" customFormat="false" ht="12.8" hidden="false" customHeight="false" outlineLevel="0" collapsed="false"/>
    <row r="1048557" customFormat="false" ht="12.8" hidden="false" customHeight="false" outlineLevel="0" collapsed="false"/>
    <row r="1048558" customFormat="false" ht="12.8" hidden="false" customHeight="false" outlineLevel="0" collapsed="false"/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4021</TotalTime>
  <Application>LibreOffice/6.1.0.3$Windows_X86_64 LibreOffice_project/efb621ed25068d70781dc026f7e9c5187a4decd1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2021-01-12T09:25:04Z</dcterms:created>
  <dc:creator>financiar.9</dc:creator>
  <dc:description/>
  <dc:language>en-US</dc:language>
  <cp:lastModifiedBy/>
  <cp:lastPrinted>2021-11-04T10:27:47Z</cp:lastPrinted>
  <dcterms:modified xsi:type="dcterms:W3CDTF">2024-01-09T15:18:53Z</dcterms:modified>
  <cp:revision>605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